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ynthèse" sheetId="1" r:id="rId1"/>
    <sheet name="Waas" sheetId="2" r:id="rId2"/>
    <sheet name="Waas Plus" sheetId="3" r:id="rId3"/>
    <sheet name="Sans Waas" sheetId="4" r:id="rId4"/>
  </sheets>
  <definedNames/>
  <calcPr fullCalcOnLoad="1"/>
</workbook>
</file>

<file path=xl/sharedStrings.xml><?xml version="1.0" encoding="utf-8"?>
<sst xmlns="http://schemas.openxmlformats.org/spreadsheetml/2006/main" count="184" uniqueCount="152">
  <si>
    <t>Sans correction Waas</t>
  </si>
  <si>
    <t>Avec correction Waas juste après l'allumage</t>
  </si>
  <si>
    <t>Après 10 minutes de réception de la correction Waas</t>
  </si>
  <si>
    <t>Nom</t>
  </si>
  <si>
    <t>Latitude</t>
  </si>
  <si>
    <t>Longitude</t>
  </si>
  <si>
    <t>Altitude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</si>
  <si>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</si>
  <si>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</si>
  <si>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</si>
  <si>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</si>
  <si>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</si>
  <si>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</si>
  <si>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</si>
  <si>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</si>
  <si>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</si>
  <si>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</si>
  <si>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(degrés)</t>
  </si>
  <si>
    <t>(mètres)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</si>
  <si>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</si>
  <si>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</si>
  <si>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</si>
  <si>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</si>
  <si>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</si>
  <si>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</si>
  <si>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</si>
  <si>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</si>
  <si>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</si>
  <si>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</si>
  <si>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W06+</t>
  </si>
  <si>
    <t>W07+</t>
  </si>
  <si>
    <t>W08+</t>
  </si>
  <si>
    <t>W09+</t>
  </si>
  <si>
    <t>W10+</t>
  </si>
  <si>
    <t>Moyenne</t>
  </si>
  <si>
    <t>Ecart-Type</t>
  </si>
  <si>
    <t>W12</t>
  </si>
  <si>
    <t>W12+</t>
  </si>
  <si>
    <t>W13+</t>
  </si>
  <si>
    <t>P12</t>
  </si>
  <si>
    <t>P13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</si>
  <si>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</si>
  <si>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</si>
  <si>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</si>
  <si>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</si>
  <si>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</si>
  <si>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</si>
  <si>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</si>
  <si>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</si>
  <si>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</si>
  <si>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W14+</t>
  </si>
  <si>
    <t>W15+</t>
  </si>
  <si>
    <t>W16+</t>
  </si>
  <si>
    <t>W17+</t>
  </si>
  <si>
    <t>W18+</t>
  </si>
  <si>
    <t>W19+</t>
  </si>
  <si>
    <t>W20+</t>
  </si>
  <si>
    <t>W21+</t>
  </si>
  <si>
    <t>W22+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</si>
  <si>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</si>
  <si>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</si>
  <si>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</si>
  <si>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</si>
  <si>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</si>
  <si>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</si>
  <si>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</si>
  <si>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</si>
  <si>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</si>
  <si>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P11</t>
  </si>
  <si>
    <t>W11</t>
  </si>
  <si>
    <t>W11+</t>
  </si>
  <si>
    <t>Valeur officielle</t>
  </si>
  <si>
    <t>WGS84</t>
  </si>
  <si>
    <t>Sans Waas</t>
  </si>
  <si>
    <t>Différence</t>
  </si>
  <si>
    <t>Ecart-type</t>
  </si>
  <si>
    <t>Waas</t>
  </si>
  <si>
    <t>Waas Plus</t>
  </si>
  <si>
    <t>W23</t>
  </si>
  <si>
    <t>W24</t>
  </si>
  <si>
    <t>W23+</t>
  </si>
  <si>
    <t>W24+</t>
  </si>
  <si>
    <t>P23</t>
  </si>
  <si>
    <t>P24</t>
  </si>
  <si>
    <t>NAD83(1997)</t>
  </si>
  <si>
    <t>Mesures</t>
  </si>
  <si>
    <t>Septembre 2002</t>
  </si>
  <si>
    <t>Moyenne pendant 1 minute</t>
  </si>
  <si>
    <t>Sur le point lc0152</t>
  </si>
  <si>
    <t>W25</t>
  </si>
  <si>
    <t>W26</t>
  </si>
  <si>
    <t>W27</t>
  </si>
  <si>
    <t>W25+</t>
  </si>
  <si>
    <t>W26+</t>
  </si>
  <si>
    <t>W27+</t>
  </si>
  <si>
    <t>P25</t>
  </si>
  <si>
    <t>P26</t>
  </si>
  <si>
    <t>P27</t>
  </si>
  <si>
    <t>W28</t>
  </si>
  <si>
    <t>W29</t>
  </si>
  <si>
    <t>W28+</t>
  </si>
  <si>
    <t>W29+</t>
  </si>
  <si>
    <t>P28</t>
  </si>
  <si>
    <t>P29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</si>
  <si>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</si>
  <si>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</si>
  <si>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</si>
  <si>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</si>
  <si>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</si>
  <si>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</si>
  <si>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</si>
  <si>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</si>
  <si>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</si>
  <si>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W30+</t>
  </si>
  <si>
    <t>W31+</t>
  </si>
  <si>
    <t>W32+</t>
  </si>
  <si>
    <t>W33+</t>
  </si>
  <si>
    <t>W34+</t>
  </si>
  <si>
    <t>W35+</t>
  </si>
  <si>
    <t>W36+</t>
  </si>
  <si>
    <t>W37+</t>
  </si>
  <si>
    <t>W38+</t>
  </si>
  <si>
    <t>P30</t>
  </si>
  <si>
    <t>P31</t>
  </si>
  <si>
    <t>P32</t>
  </si>
  <si>
    <t>P33</t>
  </si>
  <si>
    <t>P35</t>
  </si>
  <si>
    <t>P36</t>
  </si>
  <si>
    <t>P37</t>
  </si>
  <si>
    <t>P38</t>
  </si>
  <si>
    <t>P34</t>
  </si>
  <si>
    <t>W39</t>
  </si>
  <si>
    <t>W40</t>
  </si>
  <si>
    <t>W41</t>
  </si>
  <si>
    <t>W42</t>
  </si>
  <si>
    <t>W43</t>
  </si>
  <si>
    <t>W44</t>
  </si>
  <si>
    <t>W45</t>
  </si>
  <si>
    <t>W39+</t>
  </si>
  <si>
    <t>W40+</t>
  </si>
  <si>
    <t>W41+</t>
  </si>
  <si>
    <t>W42+</t>
  </si>
  <si>
    <t>W43+</t>
  </si>
  <si>
    <t>W44+</t>
  </si>
  <si>
    <t>W45+</t>
  </si>
  <si>
    <t>P39</t>
  </si>
  <si>
    <t>P40</t>
  </si>
  <si>
    <t>P41</t>
  </si>
  <si>
    <t>P42</t>
  </si>
  <si>
    <t>P43</t>
  </si>
  <si>
    <t>P44</t>
  </si>
  <si>
    <t>P45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</si>
</sst>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</numFmts>
  <fonts count="3">
    <font>
      <sz val="10"/>
      <name val="Arial"/>
      <family val="0"/>
    </font>
    <font>
      <sz val="9.2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 quotePrefix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775"/>
          <c:w val="0.76325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Waas!$E$8:$E$52</c:f>
              <c:numCache/>
            </c:numRef>
          </c:xVal>
          <c:yVal>
            <c:numRef>
              <c:f>Waas!$F$8:$F$52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Waas!$E$5</c:f>
              <c:numCache/>
            </c:numRef>
          </c:xVal>
          <c:yVal>
            <c:numRef>
              <c:f>Waas!$F$5</c:f>
              <c:numCache/>
            </c:numRef>
          </c:yVal>
          <c:smooth val="0"/>
        </c:ser>
        <c:axId val="18248937"/>
        <c:axId val="30022706"/>
      </c:scatterChart>
      <c:valAx>
        <c:axId val="1824893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30022706"/>
        <c:crosses val="autoZero"/>
        <c:crossBetween val="midCat"/>
        <c:dispUnits/>
      </c:valAx>
      <c:valAx>
        <c:axId val="30022706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18248937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'Waas Plus'!$E$8:$E$47</c:f>
              <c:numCache/>
            </c:numRef>
          </c:xVal>
          <c:yVal>
            <c:numRef>
              <c:f>'Waas Plus'!$F$8:$F$47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'Waas Plus'!$E$5</c:f>
              <c:numCache/>
            </c:numRef>
          </c:xVal>
          <c:yVal>
            <c:numRef>
              <c:f>'Waas Plus'!$F$5</c:f>
              <c:numCache/>
            </c:numRef>
          </c:yVal>
          <c:smooth val="0"/>
        </c:ser>
        <c:axId val="1768899"/>
        <c:axId val="15920092"/>
      </c:scatterChart>
      <c:valAx>
        <c:axId val="1768899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15920092"/>
        <c:crosses val="autoZero"/>
        <c:crossBetween val="midCat"/>
        <c:dispUnits/>
      </c:valAx>
      <c:valAx>
        <c:axId val="15920092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1768899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'Sans Waas'!$E$8:$E$52</c:f>
              <c:numCache/>
            </c:numRef>
          </c:xVal>
          <c:yVal>
            <c:numRef>
              <c:f>'Sans Waas'!$F$8:$F$52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'Sans Waas'!$E$5</c:f>
              <c:numCache/>
            </c:numRef>
          </c:xVal>
          <c:yVal>
            <c:numRef>
              <c:f>'Sans Waas'!$F$5</c:f>
              <c:numCache/>
            </c:numRef>
          </c:yVal>
          <c:smooth val="0"/>
        </c:ser>
        <c:axId val="9063101"/>
        <c:axId val="14459046"/>
      </c:scatterChart>
      <c:valAx>
        <c:axId val="906310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14459046"/>
        <c:crosses val="autoZero"/>
        <c:crossBetween val="midCat"/>
        <c:dispUnits/>
      </c:valAx>
      <c:valAx>
        <c:axId val="14459046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9063101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9525</xdr:rowOff>
    </xdr:from>
    <xdr:to>
      <xdr:col>10</xdr:col>
      <xdr:colOff>295275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181350" y="1143000"/>
        <a:ext cx="3343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8</xdr:row>
      <xdr:rowOff>76200</xdr:rowOff>
    </xdr:from>
    <xdr:to>
      <xdr:col>9</xdr:col>
      <xdr:colOff>66675</xdr:colOff>
      <xdr:row>22</xdr:row>
      <xdr:rowOff>133350</xdr:rowOff>
    </xdr:to>
    <xdr:sp>
      <xdr:nvSpPr>
        <xdr:cNvPr id="2" name="Oval 3"/>
        <xdr:cNvSpPr>
          <a:spLocks/>
        </xdr:cNvSpPr>
      </xdr:nvSpPr>
      <xdr:spPr>
        <a:xfrm>
          <a:off x="3419475" y="1371600"/>
          <a:ext cx="2266950" cy="2324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0.074</cdr:y>
    </cdr:from>
    <cdr:to>
      <cdr:x>0.76625</cdr:x>
      <cdr:y>0.926</cdr:y>
    </cdr:to>
    <cdr:sp>
      <cdr:nvSpPr>
        <cdr:cNvPr id="1" name="Oval 2"/>
        <cdr:cNvSpPr>
          <a:spLocks/>
        </cdr:cNvSpPr>
      </cdr:nvSpPr>
      <cdr:spPr>
        <a:xfrm>
          <a:off x="209550" y="200025"/>
          <a:ext cx="2438400" cy="2381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9525</xdr:rowOff>
    </xdr:from>
    <xdr:to>
      <xdr:col>10</xdr:col>
      <xdr:colOff>342900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14725" y="1143000"/>
        <a:ext cx="3467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0.073</cdr:y>
    </cdr:from>
    <cdr:to>
      <cdr:x>0.76175</cdr:x>
      <cdr:y>0.92675</cdr:y>
    </cdr:to>
    <cdr:sp>
      <cdr:nvSpPr>
        <cdr:cNvPr id="1" name="Oval 1"/>
        <cdr:cNvSpPr>
          <a:spLocks/>
        </cdr:cNvSpPr>
      </cdr:nvSpPr>
      <cdr:spPr>
        <a:xfrm>
          <a:off x="200025" y="200025"/>
          <a:ext cx="2352675" cy="2409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10</xdr:col>
      <xdr:colOff>314325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238500" y="1133475"/>
        <a:ext cx="33623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13.421875" style="0" bestFit="1" customWidth="1"/>
    <col min="2" max="2" width="11.00390625" style="0" bestFit="1" customWidth="1"/>
    <col min="3" max="3" width="11.7109375" style="0" bestFit="1" customWidth="1"/>
    <col min="4" max="16384" width="9.140625" style="0" customWidth="1"/>
  </cols>
  <sheetData>
    <row r="1" spans="1:7" ht="12.75">
      <c r="A1" t="s">
        <v>71</v>
      </c>
      <c r="G1" t="s">
        <v>85</v>
      </c>
    </row>
    <row r="2" spans="2:7" ht="12.75">
      <c r="B2" s="2" t="s">
        <v>4</v>
      </c>
      <c r="C2" s="2" t="s">
        <v>5</v>
      </c>
      <c r="D2" t="s">
        <v>6</v>
      </c>
      <c r="G2" t="s">
        <v>86</v>
      </c>
    </row>
    <row r="3" spans="2:7" ht="12.75">
      <c r="B3" s="3" t="s">
        <v>17</v>
      </c>
      <c r="C3" s="3" t="s">
        <v>17</v>
      </c>
      <c r="D3" t="s">
        <v>18</v>
      </c>
      <c r="G3" t="s">
        <v>87</v>
      </c>
    </row>
    <row r="4" spans="1:7" ht="12.75">
      <c r="A4" t="s">
        <v>84</v>
      </c>
      <c r="B4">
        <v>40.1007316</v>
      </c>
      <c r="C4">
        <v>-88.2334864</v>
      </c>
      <c r="D4">
        <f>E4+1.8</f>
        <v>228.62900000000002</v>
      </c>
      <c r="E4">
        <v>226.829</v>
      </c>
      <c r="G4" t="s">
        <v>88</v>
      </c>
    </row>
    <row r="5" spans="1:4" ht="12.75">
      <c r="A5" t="s">
        <v>72</v>
      </c>
      <c r="B5">
        <f>B4</f>
        <v>40.1007316</v>
      </c>
      <c r="C5">
        <f>C4</f>
        <v>-88.2334864</v>
      </c>
      <c r="D5">
        <f>D4</f>
        <v>228.62900000000002</v>
      </c>
    </row>
    <row r="7" ht="12.75">
      <c r="A7" t="s">
        <v>73</v>
      </c>
    </row>
    <row r="8" spans="1:4" ht="12.75">
      <c r="A8" t="s">
        <v>34</v>
      </c>
      <c r="B8">
        <f>'Sans Waas'!B5</f>
        <v>40.10074775555555</v>
      </c>
      <c r="C8">
        <f>'Sans Waas'!C5</f>
        <v>-88.2334708</v>
      </c>
      <c r="D8">
        <f>'Sans Waas'!D5</f>
        <v>234.24444444444444</v>
      </c>
    </row>
    <row r="9" spans="1:5" ht="12.75">
      <c r="A9" t="s">
        <v>74</v>
      </c>
      <c r="B9">
        <f>(B8-B$5)*40000000/360</f>
        <v>1.7950617277051606</v>
      </c>
      <c r="C9">
        <f>(C8-C$5)*40000000/360*COS($B$5/180*PI())</f>
        <v>1.325849505122434</v>
      </c>
      <c r="D9">
        <f>D8-D$5</f>
        <v>5.615444444444421</v>
      </c>
      <c r="E9">
        <f>(B9^2+C9^2)^0.5</f>
        <v>2.2316190348052776</v>
      </c>
    </row>
    <row r="10" spans="1:4" ht="12.75">
      <c r="A10" t="s">
        <v>75</v>
      </c>
      <c r="B10">
        <f>'Sans Waas'!B6*40000000/360</f>
        <v>2.24919383038217</v>
      </c>
      <c r="C10">
        <f>'Sans Waas'!C6*40000000/360*COS($B$5/180*PI())</f>
        <v>2.2715915680288212</v>
      </c>
      <c r="D10">
        <f>'Sans Waas'!D6</f>
        <v>6.2492019692539245</v>
      </c>
    </row>
    <row r="12" ht="12.75">
      <c r="A12" t="s">
        <v>76</v>
      </c>
    </row>
    <row r="13" spans="1:4" ht="12.75">
      <c r="A13" t="s">
        <v>34</v>
      </c>
      <c r="B13">
        <f>Waas!B5</f>
        <v>40.100742909090904</v>
      </c>
      <c r="C13">
        <f>Waas!C5</f>
        <v>-88.23347356818181</v>
      </c>
      <c r="D13">
        <f>Waas!D5</f>
        <v>232.11363636363637</v>
      </c>
    </row>
    <row r="14" spans="1:5" ht="12.75">
      <c r="A14" t="s">
        <v>74</v>
      </c>
      <c r="B14">
        <f>(B13-B$5)*40000000/360</f>
        <v>1.2565656556754827</v>
      </c>
      <c r="C14">
        <f>(C13-C$5)*40000000/360*COS($B$5/180*PI())</f>
        <v>1.0905807569383175</v>
      </c>
      <c r="D14">
        <f>D13-D$5</f>
        <v>3.484636363636355</v>
      </c>
      <c r="E14">
        <f>(B14^2+C14^2)^0.5</f>
        <v>1.663828006263661</v>
      </c>
    </row>
    <row r="15" spans="1:4" ht="12.75">
      <c r="A15" t="s">
        <v>75</v>
      </c>
      <c r="B15" s="1">
        <f>Waas!B6*40000000/360</f>
        <v>2.5191975644271967</v>
      </c>
      <c r="C15">
        <f>Waas!C6*40000000/360*COS($B$5/180*PI())</f>
        <v>2.354599285710847</v>
      </c>
      <c r="D15">
        <f>Waas!D6</f>
        <v>5.203826450330048</v>
      </c>
    </row>
    <row r="17" ht="12.75">
      <c r="A17" t="s">
        <v>77</v>
      </c>
    </row>
    <row r="18" spans="1:4" ht="12.75">
      <c r="A18" t="s">
        <v>34</v>
      </c>
      <c r="B18">
        <f>'Waas Plus'!B5</f>
        <v>40.10073389999999</v>
      </c>
      <c r="C18">
        <f>'Waas Plus'!C5</f>
        <v>-88.23348472500004</v>
      </c>
      <c r="D18">
        <f>'Waas Plus'!D5</f>
        <v>232.775</v>
      </c>
    </row>
    <row r="19" spans="1:5" ht="12.75">
      <c r="A19" t="s">
        <v>74</v>
      </c>
      <c r="B19">
        <f>(B18-B$5)*40000000/360</f>
        <v>0.2555555538050511</v>
      </c>
      <c r="C19">
        <f>(C18-C$5)*40000000/360*COS($B$5/180*PI())</f>
        <v>0.142358838100575</v>
      </c>
      <c r="D19">
        <f>D18-D$5</f>
        <v>4.145999999999987</v>
      </c>
      <c r="E19">
        <f>(B19^2+C19^2)^0.5</f>
        <v>0.29253150234795583</v>
      </c>
    </row>
    <row r="20" spans="1:4" ht="12.75">
      <c r="A20" t="s">
        <v>75</v>
      </c>
      <c r="B20" s="1">
        <f>'Waas Plus'!B6*40000000/360</f>
        <v>2.0586341779749637</v>
      </c>
      <c r="C20">
        <f>'Waas Plus'!C6*40000000/360*COS($B$5/180*PI())</f>
        <v>1.5505287890095962</v>
      </c>
      <c r="D20">
        <f>'Waas Plus'!D6</f>
        <v>4.0980764718625196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5">
      <selection activeCell="K8" sqref="K8"/>
    </sheetView>
  </sheetViews>
  <sheetFormatPr defaultColWidth="11.421875" defaultRowHeight="12.75"/>
  <cols>
    <col min="1" max="1" width="9.57421875" style="0" customWidth="1"/>
    <col min="2" max="2" width="9.57421875" style="2" bestFit="1" customWidth="1"/>
    <col min="3" max="3" width="10.28125" style="2" bestFit="1" customWidth="1"/>
    <col min="4" max="16384" width="9.140625" style="0" customWidth="1"/>
  </cols>
  <sheetData>
    <row r="1" ht="12.75">
      <c r="A1" t="s">
        <v>1</v>
      </c>
    </row>
    <row r="3" spans="1:4" ht="12.75">
      <c r="A3" t="s">
        <v>3</v>
      </c>
      <c r="B3" s="2" t="s">
        <v>4</v>
      </c>
      <c r="C3" s="2" t="s">
        <v>5</v>
      </c>
      <c r="D3" t="s">
        <v>6</v>
      </c>
    </row>
    <row r="4" spans="2:4" ht="12.75">
      <c r="B4" s="3" t="s">
        <v>17</v>
      </c>
      <c r="C4" s="3" t="s">
        <v>17</v>
      </c>
      <c r="D4" t="s">
        <v>18</v>
      </c>
    </row>
    <row r="5" spans="1:6" ht="12.75">
      <c r="A5" t="s">
        <v>34</v>
      </c>
      <c r="B5" s="3">
        <f>AVERAGE(B8:B100)</f>
        <v>40.100742909090904</v>
      </c>
      <c r="C5" s="3">
        <f>AVERAGE(C8:C100)</f>
        <v>-88.23347356818181</v>
      </c>
      <c r="D5" s="1">
        <f>AVERAGE(D8:D100)</f>
        <v>232.11363636363637</v>
      </c>
      <c r="E5">
        <f>(B5-Synthèse!$B$5)/360*40000000</f>
        <v>1.2565656556754827</v>
      </c>
      <c r="F5">
        <f>(C5-Synthèse!$C$5)/360*40000000*COS(Synthèse!$B$4/180*PI())</f>
        <v>1.0905807569383175</v>
      </c>
    </row>
    <row r="6" spans="1:4" ht="12.75">
      <c r="A6" t="s">
        <v>35</v>
      </c>
      <c r="B6" s="3">
        <f>STDEV(B8:B100)</f>
        <v>2.267277807984477E-05</v>
      </c>
      <c r="C6" s="3">
        <f>STDEV(C8:C100)</f>
        <v>2.770431237439484E-05</v>
      </c>
      <c r="D6" s="1">
        <f>STDEV(D8:D100)</f>
        <v>5.203826450330048</v>
      </c>
    </row>
    <row r="7" spans="2:3" ht="12.75">
      <c r="B7" s="3"/>
      <c r="C7" s="3"/>
    </row>
    <row r="8" spans="1:6" ht="12.75">
      <c r="A8" t="s">
        <v>19</v>
      </c>
      <c r="B8" s="2">
        <v>40.100716</v>
      </c>
      <c r="C8" s="2">
        <v>-88.233452</v>
      </c>
      <c r="D8">
        <v>220</v>
      </c>
      <c r="E8">
        <f>(B8-Synthèse!$B$5)/360*40000000</f>
        <v>-1.7333333338519374</v>
      </c>
      <c r="F8">
        <f>(C8-Synthèse!$C$5)/360*40000000*COS(Synthèse!$B$4/180*PI())</f>
        <v>2.9236681403059417</v>
      </c>
    </row>
    <row r="9" spans="1:6" ht="12.75">
      <c r="A9" t="s">
        <v>20</v>
      </c>
      <c r="B9" s="2">
        <v>40.10075</v>
      </c>
      <c r="C9" s="2">
        <v>-88.233452</v>
      </c>
      <c r="D9">
        <v>235</v>
      </c>
      <c r="E9">
        <f>(B9-Synthèse!$B$5)/360*40000000</f>
        <v>2.0444444438617717</v>
      </c>
      <c r="F9">
        <f>(C9-Synthèse!$C$5)/360*40000000*COS(Synthèse!$B$4/180*PI())</f>
        <v>2.9236681403059417</v>
      </c>
    </row>
    <row r="10" spans="1:6" ht="12.75">
      <c r="A10" t="s">
        <v>21</v>
      </c>
      <c r="B10" s="2">
        <v>40.100716</v>
      </c>
      <c r="C10" s="2">
        <v>-88.233498</v>
      </c>
      <c r="D10">
        <v>234</v>
      </c>
      <c r="E10">
        <f>(B10-Synthèse!$B$5)/360*40000000</f>
        <v>-1.7333333338519374</v>
      </c>
      <c r="F10">
        <f>(C10-Synthèse!$C$5)/360*40000000*COS(Synthèse!$B$4/180*PI())</f>
        <v>-0.9858880931499839</v>
      </c>
    </row>
    <row r="11" spans="1:6" ht="12.75">
      <c r="A11" t="s">
        <v>22</v>
      </c>
      <c r="B11" s="2">
        <v>40.10075</v>
      </c>
      <c r="C11" s="2">
        <v>-88.233482</v>
      </c>
      <c r="D11">
        <v>227</v>
      </c>
      <c r="E11">
        <f>(B11-Synthèse!$B$5)/360*40000000</f>
        <v>2.0444444438617717</v>
      </c>
      <c r="F11">
        <f>(C11-Synthèse!$C$5)/360*40000000*COS(Synthèse!$B$4/180*PI())</f>
        <v>0.37395755353203064</v>
      </c>
    </row>
    <row r="12" spans="1:6" ht="12.75">
      <c r="A12" t="s">
        <v>23</v>
      </c>
      <c r="B12" s="2">
        <v>40.100735</v>
      </c>
      <c r="C12" s="2">
        <v>-88.233482</v>
      </c>
      <c r="D12">
        <v>235</v>
      </c>
      <c r="E12">
        <f>(B12-Synthèse!$B$5)/360*40000000</f>
        <v>0.37777777745557417</v>
      </c>
      <c r="F12">
        <f>(C12-Synthèse!$C$5)/360*40000000*COS(Synthèse!$B$4/180*PI())</f>
        <v>0.37395755353203064</v>
      </c>
    </row>
    <row r="13" spans="1:6" ht="12.75">
      <c r="A13" t="s">
        <v>24</v>
      </c>
      <c r="B13" s="2">
        <v>40.100765</v>
      </c>
      <c r="C13" s="2">
        <v>-88.233498</v>
      </c>
      <c r="D13">
        <v>231</v>
      </c>
      <c r="E13">
        <f>(B13-Synthèse!$B$5)/360*40000000</f>
        <v>3.711111111057461</v>
      </c>
      <c r="F13">
        <f>(C13-Synthèse!$C$5)/360*40000000*COS(Synthèse!$B$4/180*PI())</f>
        <v>-0.9858880931499839</v>
      </c>
    </row>
    <row r="14" spans="1:6" ht="12.75">
      <c r="A14" t="s">
        <v>25</v>
      </c>
      <c r="B14" s="2">
        <v>40.10075</v>
      </c>
      <c r="C14" s="2">
        <v>-88.233482</v>
      </c>
      <c r="D14">
        <v>229</v>
      </c>
      <c r="E14">
        <f>(B14-Synthèse!$B$5)/360*40000000</f>
        <v>2.0444444438617717</v>
      </c>
      <c r="F14">
        <f>(C14-Synthèse!$C$5)/360*40000000*COS(Synthèse!$B$4/180*PI())</f>
        <v>0.37395755353203064</v>
      </c>
    </row>
    <row r="15" spans="1:6" ht="12.75">
      <c r="A15" t="s">
        <v>26</v>
      </c>
      <c r="B15" s="2">
        <v>40.100735</v>
      </c>
      <c r="C15" s="2">
        <v>-88.233498</v>
      </c>
      <c r="D15">
        <v>234</v>
      </c>
      <c r="E15">
        <f>(B15-Synthèse!$B$5)/360*40000000</f>
        <v>0.37777777745557417</v>
      </c>
      <c r="F15">
        <f>(C15-Synthèse!$C$5)/360*40000000*COS(Synthèse!$B$4/180*PI())</f>
        <v>-0.9858880931499839</v>
      </c>
    </row>
    <row r="16" spans="1:6" ht="12.75">
      <c r="A16" t="s">
        <v>27</v>
      </c>
      <c r="B16" s="2">
        <v>40.100784</v>
      </c>
      <c r="C16" s="2">
        <v>-88.233513</v>
      </c>
      <c r="D16">
        <v>230</v>
      </c>
      <c r="E16">
        <f>(B16-Synthèse!$B$5)/360*40000000</f>
        <v>5.822222221575481</v>
      </c>
      <c r="F16">
        <f>(C16-Synthèse!$C$5)/360*40000000*COS(Synthèse!$B$4/180*PI())</f>
        <v>-2.260743387140832</v>
      </c>
    </row>
    <row r="17" spans="1:6" ht="12.75">
      <c r="A17" t="s">
        <v>28</v>
      </c>
      <c r="B17" s="2">
        <v>40.10075</v>
      </c>
      <c r="C17" s="2">
        <v>-88.233482</v>
      </c>
      <c r="D17">
        <v>236</v>
      </c>
      <c r="E17">
        <f>(B17-Synthèse!$B$5)/360*40000000</f>
        <v>2.0444444438617717</v>
      </c>
      <c r="F17">
        <f>(C17-Synthèse!$C$5)/360*40000000*COS(Synthèse!$B$4/180*PI())</f>
        <v>0.37395755353203064</v>
      </c>
    </row>
    <row r="18" spans="1:6" ht="12.75">
      <c r="A18" t="s">
        <v>69</v>
      </c>
      <c r="B18" s="2">
        <v>40.1007</v>
      </c>
      <c r="C18" s="2">
        <v>-88.233536</v>
      </c>
      <c r="D18">
        <v>235</v>
      </c>
      <c r="E18">
        <f>(B18-Synthèse!$B$5)/360*40000000</f>
        <v>-3.511111111088717</v>
      </c>
      <c r="F18">
        <f>(C18-Synthèse!$C$5)/360*40000000*COS(Synthèse!$B$4/180*PI())</f>
        <v>-4.215521503868795</v>
      </c>
    </row>
    <row r="19" spans="1:6" ht="12.75">
      <c r="A19" t="s">
        <v>36</v>
      </c>
      <c r="B19" s="2">
        <v>40.1007</v>
      </c>
      <c r="C19" s="2">
        <v>-88.233482</v>
      </c>
      <c r="D19">
        <v>229</v>
      </c>
      <c r="E19">
        <f>(B19-Synthèse!$B$5)/360*40000000</f>
        <v>-3.511111111088717</v>
      </c>
      <c r="F19">
        <f>(C19-Synthèse!$C$5)/360*40000000*COS(Synthèse!$B$4/180*PI())</f>
        <v>0.37395755353203064</v>
      </c>
    </row>
    <row r="21" spans="1:6" ht="12.75">
      <c r="A21" t="s">
        <v>41</v>
      </c>
      <c r="B21" s="2">
        <v>40.100716</v>
      </c>
      <c r="C21" s="2">
        <v>-88.233482</v>
      </c>
      <c r="D21">
        <v>235</v>
      </c>
      <c r="E21">
        <f>(B21-Synthèse!$B$5)/360*40000000</f>
        <v>-1.7333333338519374</v>
      </c>
      <c r="F21">
        <f>(C21-Synthèse!$C$5)/360*40000000*COS(Synthèse!$B$4/180*PI())</f>
        <v>0.37395755353203064</v>
      </c>
    </row>
    <row r="22" spans="1:6" ht="12.75">
      <c r="A22" t="s">
        <v>42</v>
      </c>
      <c r="B22" s="2">
        <v>40.100765</v>
      </c>
      <c r="C22" s="2">
        <v>-88.233513</v>
      </c>
      <c r="D22">
        <v>229</v>
      </c>
      <c r="E22">
        <f>(B22-Synthèse!$B$5)/360*40000000</f>
        <v>3.711111111057461</v>
      </c>
      <c r="F22">
        <f>(C22-Synthèse!$C$5)/360*40000000*COS(Synthèse!$B$4/180*PI())</f>
        <v>-2.260743387140832</v>
      </c>
    </row>
    <row r="23" spans="1:6" ht="12.75">
      <c r="A23" t="s">
        <v>43</v>
      </c>
      <c r="B23" s="2">
        <v>40.100735</v>
      </c>
      <c r="C23" s="2">
        <v>-88.233452</v>
      </c>
      <c r="D23">
        <v>240</v>
      </c>
      <c r="E23">
        <f>(B23-Synthèse!$B$5)/360*40000000</f>
        <v>0.37777777745557417</v>
      </c>
      <c r="F23">
        <f>(C23-Synthèse!$C$5)/360*40000000*COS(Synthèse!$B$4/180*PI())</f>
        <v>2.9236681403059417</v>
      </c>
    </row>
    <row r="24" spans="1:6" ht="12.75">
      <c r="A24" t="s">
        <v>44</v>
      </c>
      <c r="B24" s="2">
        <v>40.10075</v>
      </c>
      <c r="C24" s="2">
        <v>-88.233482</v>
      </c>
      <c r="D24">
        <v>238</v>
      </c>
      <c r="E24">
        <f>(B24-Synthèse!$B$5)/360*40000000</f>
        <v>2.0444444438617717</v>
      </c>
      <c r="F24">
        <f>(C24-Synthèse!$C$5)/360*40000000*COS(Synthèse!$B$4/180*PI())</f>
        <v>0.37395755353203064</v>
      </c>
    </row>
    <row r="25" spans="1:6" ht="12.75">
      <c r="A25" t="s">
        <v>45</v>
      </c>
      <c r="B25" s="2">
        <v>40.100735</v>
      </c>
      <c r="C25" s="2">
        <v>-88.233467</v>
      </c>
      <c r="D25">
        <v>232</v>
      </c>
      <c r="E25">
        <f>(B25-Synthèse!$B$5)/360*40000000</f>
        <v>0.37777777745557417</v>
      </c>
      <c r="F25">
        <f>(C25-Synthèse!$C$5)/360*40000000*COS(Synthèse!$B$4/180*PI())</f>
        <v>1.6488128463150935</v>
      </c>
    </row>
    <row r="26" spans="1:6" ht="12.75">
      <c r="A26" t="s">
        <v>46</v>
      </c>
      <c r="B26" s="2">
        <v>40.10075</v>
      </c>
      <c r="C26" s="2">
        <v>-88.233467</v>
      </c>
      <c r="D26">
        <v>233</v>
      </c>
      <c r="E26">
        <f>(B26-Synthèse!$B$5)/360*40000000</f>
        <v>2.0444444438617717</v>
      </c>
      <c r="F26">
        <f>(C26-Synthèse!$C$5)/360*40000000*COS(Synthèse!$B$4/180*PI())</f>
        <v>1.6488128463150935</v>
      </c>
    </row>
    <row r="27" spans="1:6" ht="12.75">
      <c r="A27" t="s">
        <v>47</v>
      </c>
      <c r="B27" s="2">
        <v>40.100716</v>
      </c>
      <c r="C27" s="2">
        <v>-88.233498</v>
      </c>
      <c r="D27">
        <v>236</v>
      </c>
      <c r="E27">
        <f>(B27-Synthèse!$B$5)/360*40000000</f>
        <v>-1.7333333338519374</v>
      </c>
      <c r="F27">
        <f>(C27-Synthèse!$C$5)/360*40000000*COS(Synthèse!$B$4/180*PI())</f>
        <v>-0.9858880931499839</v>
      </c>
    </row>
    <row r="28" spans="1:6" ht="12.75">
      <c r="A28" t="s">
        <v>48</v>
      </c>
      <c r="B28" s="2">
        <v>40.100784</v>
      </c>
      <c r="C28" s="2">
        <v>-88.233452</v>
      </c>
      <c r="D28">
        <v>231</v>
      </c>
      <c r="E28">
        <f>(B28-Synthèse!$B$5)/360*40000000</f>
        <v>5.822222221575481</v>
      </c>
      <c r="F28">
        <f>(C28-Synthèse!$C$5)/360*40000000*COS(Synthèse!$B$4/180*PI())</f>
        <v>2.9236681403059417</v>
      </c>
    </row>
    <row r="29" spans="1:6" ht="12.75">
      <c r="A29" t="s">
        <v>49</v>
      </c>
      <c r="B29" s="2">
        <v>40.10075</v>
      </c>
      <c r="C29" s="2">
        <v>-88.233467</v>
      </c>
      <c r="D29">
        <v>235</v>
      </c>
      <c r="E29">
        <f>(B29-Synthèse!$B$5)/360*40000000</f>
        <v>2.0444444438617717</v>
      </c>
      <c r="F29">
        <f>(C29-Synthèse!$C$5)/360*40000000*COS(Synthèse!$B$4/180*PI())</f>
        <v>1.6488128463150935</v>
      </c>
    </row>
    <row r="30" spans="1:6" ht="12.75">
      <c r="A30" t="s">
        <v>78</v>
      </c>
      <c r="B30">
        <v>40.100735</v>
      </c>
      <c r="C30">
        <v>-88.233498</v>
      </c>
      <c r="D30">
        <v>238</v>
      </c>
      <c r="E30">
        <f>(B30-Synthèse!$B$5)/360*40000000</f>
        <v>0.37777777745557417</v>
      </c>
      <c r="F30">
        <f>(C30-Synthèse!$C$5)/360*40000000*COS(Synthèse!$B$4/180*PI())</f>
        <v>-0.9858880931499839</v>
      </c>
    </row>
    <row r="31" spans="1:6" ht="12.75">
      <c r="A31" t="s">
        <v>79</v>
      </c>
      <c r="B31">
        <v>40.100765</v>
      </c>
      <c r="C31">
        <v>-88.233536</v>
      </c>
      <c r="D31">
        <v>233</v>
      </c>
      <c r="E31">
        <f>(B31-Synthèse!$B$5)/360*40000000</f>
        <v>3.711111111057461</v>
      </c>
      <c r="F31">
        <f>(C31-Synthèse!$C$5)/360*40000000*COS(Synthèse!$B$4/180*PI())</f>
        <v>-4.215521503868795</v>
      </c>
    </row>
    <row r="32" spans="1:6" ht="12.75">
      <c r="A32" t="s">
        <v>89</v>
      </c>
      <c r="B32">
        <v>40.100765</v>
      </c>
      <c r="C32">
        <v>-88.233467</v>
      </c>
      <c r="D32">
        <v>232</v>
      </c>
      <c r="E32">
        <f>(B32-Synthèse!$B$5)/360*40000000</f>
        <v>3.711111111057461</v>
      </c>
      <c r="F32">
        <f>(C32-Synthèse!$C$5)/360*40000000*COS(Synthèse!$B$4/180*PI())</f>
        <v>1.6488128463150935</v>
      </c>
    </row>
    <row r="33" spans="1:6" ht="12.75">
      <c r="A33" t="s">
        <v>90</v>
      </c>
      <c r="B33">
        <v>40.100784</v>
      </c>
      <c r="C33">
        <v>-88.233452</v>
      </c>
      <c r="D33">
        <v>233</v>
      </c>
      <c r="E33">
        <f>(B33-Synthèse!$B$5)/360*40000000</f>
        <v>5.822222221575481</v>
      </c>
      <c r="F33">
        <f>(C33-Synthèse!$C$5)/360*40000000*COS(Synthèse!$B$4/180*PI())</f>
        <v>2.9236681403059417</v>
      </c>
    </row>
    <row r="34" spans="1:6" ht="12.75">
      <c r="A34" t="s">
        <v>91</v>
      </c>
      <c r="B34">
        <v>40.100716</v>
      </c>
      <c r="C34">
        <v>-88.233437</v>
      </c>
      <c r="D34">
        <v>222</v>
      </c>
      <c r="E34">
        <f>(B34-Synthèse!$B$5)/360*40000000</f>
        <v>-1.7333333338519374</v>
      </c>
      <c r="F34">
        <f>(C34-Synthèse!$C$5)/360*40000000*COS(Synthèse!$B$4/180*PI())</f>
        <v>4.19852343429679</v>
      </c>
    </row>
    <row r="35" spans="1:6" ht="12.75">
      <c r="A35" t="s">
        <v>98</v>
      </c>
      <c r="B35">
        <v>40.10075</v>
      </c>
      <c r="C35">
        <v>-88.233452</v>
      </c>
      <c r="D35">
        <v>236</v>
      </c>
      <c r="E35">
        <f>(B35-Synthèse!$B$5)/360*40000000</f>
        <v>2.0444444438617717</v>
      </c>
      <c r="F35">
        <f>(C35-Synthèse!$C$5)/360*40000000*COS(Synthèse!$B$4/180*PI())</f>
        <v>2.9236681403059417</v>
      </c>
    </row>
    <row r="36" spans="1:6" ht="12.75">
      <c r="A36" t="s">
        <v>99</v>
      </c>
      <c r="B36">
        <v>40.10075</v>
      </c>
      <c r="C36">
        <v>-88.233452</v>
      </c>
      <c r="D36">
        <v>235</v>
      </c>
      <c r="E36">
        <f>(B36-Synthèse!$B$5)/360*40000000</f>
        <v>2.0444444438617717</v>
      </c>
      <c r="F36">
        <f>(C36-Synthèse!$C$5)/360*40000000*COS(Synthèse!$B$4/180*PI())</f>
        <v>2.9236681403059417</v>
      </c>
    </row>
    <row r="37" spans="1:6" ht="12.75">
      <c r="A37" t="s">
        <v>104</v>
      </c>
      <c r="B37">
        <v>40.100735</v>
      </c>
      <c r="C37">
        <v>-88.233482</v>
      </c>
      <c r="D37">
        <v>235</v>
      </c>
      <c r="E37">
        <f>(B37-Synthèse!$B$5)/360*40000000</f>
        <v>0.37777777745557417</v>
      </c>
      <c r="F37">
        <f>(C37-Synthèse!$C$5)/360*40000000*COS(Synthèse!$B$4/180*PI())</f>
        <v>0.37395755353203064</v>
      </c>
    </row>
    <row r="38" spans="1:6" ht="12.75">
      <c r="A38" t="s">
        <v>105</v>
      </c>
      <c r="B38">
        <v>40.100716</v>
      </c>
      <c r="C38">
        <v>-88.233452</v>
      </c>
      <c r="D38">
        <v>230</v>
      </c>
      <c r="E38">
        <f>(B38-Synthèse!$B$5)/360*40000000</f>
        <v>-1.7333333338519374</v>
      </c>
      <c r="F38">
        <f>(C38-Synthèse!$C$5)/360*40000000*COS(Synthèse!$B$4/180*PI())</f>
        <v>2.9236681403059417</v>
      </c>
    </row>
    <row r="39" spans="1:6" ht="12.75">
      <c r="A39" t="s">
        <v>106</v>
      </c>
      <c r="B39">
        <v>40.100735</v>
      </c>
      <c r="C39">
        <v>-88.233498</v>
      </c>
      <c r="D39">
        <v>230</v>
      </c>
      <c r="E39">
        <f>(B39-Synthèse!$B$5)/360*40000000</f>
        <v>0.37777777745557417</v>
      </c>
      <c r="F39">
        <f>(C39-Synthèse!$C$5)/360*40000000*COS(Synthèse!$B$4/180*PI())</f>
        <v>-0.9858880931499839</v>
      </c>
    </row>
    <row r="40" spans="1:6" ht="12.75">
      <c r="A40" t="s">
        <v>107</v>
      </c>
      <c r="B40">
        <v>40.100765</v>
      </c>
      <c r="C40">
        <v>-88.233467</v>
      </c>
      <c r="D40">
        <v>227</v>
      </c>
      <c r="E40">
        <f>(B40-Synthèse!$B$5)/360*40000000</f>
        <v>3.711111111057461</v>
      </c>
      <c r="F40">
        <f>(C40-Synthèse!$C$5)/360*40000000*COS(Synthèse!$B$4/180*PI())</f>
        <v>1.6488128463150935</v>
      </c>
    </row>
    <row r="41" spans="1:6" ht="12.75">
      <c r="A41" t="s">
        <v>108</v>
      </c>
      <c r="B41">
        <v>40.100735</v>
      </c>
      <c r="C41">
        <v>-88.233452</v>
      </c>
      <c r="D41">
        <v>224</v>
      </c>
      <c r="E41">
        <f>(B41-Synthèse!$B$5)/360*40000000</f>
        <v>0.37777777745557417</v>
      </c>
      <c r="F41">
        <f>(C41-Synthèse!$C$5)/360*40000000*COS(Synthèse!$B$4/180*PI())</f>
        <v>2.9236681403059417</v>
      </c>
    </row>
    <row r="42" spans="1:6" ht="12.75">
      <c r="A42" t="s">
        <v>109</v>
      </c>
      <c r="B42">
        <v>40.100735</v>
      </c>
      <c r="C42">
        <v>-88.233452</v>
      </c>
      <c r="D42">
        <v>240</v>
      </c>
      <c r="E42">
        <f>(B42-Synthèse!$B$5)/360*40000000</f>
        <v>0.37777777745557417</v>
      </c>
      <c r="F42">
        <f>(C42-Synthèse!$C$5)/360*40000000*COS(Synthèse!$B$4/180*PI())</f>
        <v>2.9236681403059417</v>
      </c>
    </row>
    <row r="43" spans="1:6" ht="12.75">
      <c r="A43" t="s">
        <v>110</v>
      </c>
      <c r="B43">
        <v>40.100784</v>
      </c>
      <c r="C43">
        <v>-88.233452</v>
      </c>
      <c r="D43">
        <v>237</v>
      </c>
      <c r="E43">
        <f>(B43-Synthèse!$B$5)/360*40000000</f>
        <v>5.822222221575481</v>
      </c>
      <c r="F43">
        <f>(C43-Synthèse!$C$5)/360*40000000*COS(Synthèse!$B$4/180*PI())</f>
        <v>2.9236681403059417</v>
      </c>
    </row>
    <row r="44" spans="1:6" ht="12.75">
      <c r="A44" t="s">
        <v>111</v>
      </c>
      <c r="B44">
        <v>40.1007</v>
      </c>
      <c r="C44">
        <v>-88.233398</v>
      </c>
      <c r="D44">
        <v>226</v>
      </c>
      <c r="E44">
        <f>(B44-Synthèse!$B$5)/360*40000000</f>
        <v>-3.511111111088717</v>
      </c>
      <c r="F44">
        <f>(C44-Synthèse!$C$5)/360*40000000*COS(Synthèse!$B$4/180*PI())</f>
        <v>7.513147197706767</v>
      </c>
    </row>
    <row r="45" spans="1:6" ht="12.75">
      <c r="A45" t="s">
        <v>112</v>
      </c>
      <c r="B45">
        <v>40.10075</v>
      </c>
      <c r="C45">
        <v>-88.233482</v>
      </c>
      <c r="D45">
        <v>225</v>
      </c>
      <c r="E45">
        <f>(B45-Synthèse!$B$5)/360*40000000</f>
        <v>2.0444444438617717</v>
      </c>
      <c r="F45">
        <f>(C45-Synthèse!$C$5)/360*40000000*COS(Synthèse!$B$4/180*PI())</f>
        <v>0.37395755353203064</v>
      </c>
    </row>
    <row r="46" spans="1:6" ht="12.75">
      <c r="A46" t="s">
        <v>131</v>
      </c>
      <c r="B46">
        <v>40.100716</v>
      </c>
      <c r="C46">
        <v>-88.233452</v>
      </c>
      <c r="D46">
        <v>238</v>
      </c>
      <c r="E46">
        <f>(B46-Synthèse!$B$5)/360*40000000</f>
        <v>-1.7333333338519374</v>
      </c>
      <c r="F46">
        <f>(C46-Synthèse!$C$5)/360*40000000*COS(Synthèse!$B$4/180*PI())</f>
        <v>2.9236681403059417</v>
      </c>
    </row>
    <row r="47" spans="1:6" ht="12.75">
      <c r="A47" t="s">
        <v>132</v>
      </c>
      <c r="B47">
        <v>40.100735</v>
      </c>
      <c r="C47">
        <v>-88.233437</v>
      </c>
      <c r="D47">
        <v>224</v>
      </c>
      <c r="E47">
        <f>(B47-Synthèse!$B$5)/360*40000000</f>
        <v>0.37777777745557417</v>
      </c>
      <c r="F47">
        <f>(C47-Synthèse!$C$5)/360*40000000*COS(Synthèse!$B$4/180*PI())</f>
        <v>4.19852343429679</v>
      </c>
    </row>
    <row r="48" spans="1:6" ht="12.75">
      <c r="A48" t="s">
        <v>133</v>
      </c>
      <c r="B48">
        <v>40.100765</v>
      </c>
      <c r="C48">
        <v>-88.233437</v>
      </c>
      <c r="D48">
        <v>223</v>
      </c>
      <c r="E48">
        <f>(B48-Synthèse!$B$5)/360*40000000</f>
        <v>3.711111111057461</v>
      </c>
      <c r="F48">
        <f>(C48-Synthèse!$C$5)/360*40000000*COS(Synthèse!$B$4/180*PI())</f>
        <v>4.19852343429679</v>
      </c>
    </row>
    <row r="49" spans="1:6" ht="12.75">
      <c r="A49" t="s">
        <v>134</v>
      </c>
      <c r="B49">
        <v>40.10075</v>
      </c>
      <c r="C49">
        <v>-88.233467</v>
      </c>
      <c r="D49">
        <v>230</v>
      </c>
      <c r="E49">
        <f>(B49-Synthèse!$B$5)/360*40000000</f>
        <v>2.0444444438617717</v>
      </c>
      <c r="F49">
        <f>(C49-Synthèse!$C$5)/360*40000000*COS(Synthèse!$B$4/180*PI())</f>
        <v>1.6488128463150935</v>
      </c>
    </row>
    <row r="50" spans="1:6" ht="12.75">
      <c r="A50" t="s">
        <v>135</v>
      </c>
      <c r="B50">
        <v>40.100765</v>
      </c>
      <c r="C50">
        <v>-88.233498</v>
      </c>
      <c r="D50">
        <v>233</v>
      </c>
      <c r="E50">
        <f>(B50-Synthèse!$B$5)/360*40000000</f>
        <v>3.711111111057461</v>
      </c>
      <c r="F50">
        <f>(C50-Synthèse!$C$5)/360*40000000*COS(Synthèse!$B$4/180*PI())</f>
        <v>-0.9858880931499839</v>
      </c>
    </row>
    <row r="51" spans="1:6" ht="12.75">
      <c r="A51" t="s">
        <v>136</v>
      </c>
      <c r="B51">
        <v>40.100735</v>
      </c>
      <c r="C51">
        <v>-88.233467</v>
      </c>
      <c r="D51">
        <v>234</v>
      </c>
      <c r="E51">
        <f>(B51-Synthèse!$B$5)/360*40000000</f>
        <v>0.37777777745557417</v>
      </c>
      <c r="F51">
        <f>(C51-Synthèse!$C$5)/360*40000000*COS(Synthèse!$B$4/180*PI())</f>
        <v>1.6488128463150935</v>
      </c>
    </row>
    <row r="52" spans="1:6" ht="12.75">
      <c r="A52" t="s">
        <v>137</v>
      </c>
      <c r="B52">
        <v>40.10075</v>
      </c>
      <c r="C52">
        <v>-88.233513</v>
      </c>
      <c r="D52">
        <v>244</v>
      </c>
      <c r="E52">
        <f>(B52-Synthèse!$B$5)/360*40000000</f>
        <v>2.0444444438617717</v>
      </c>
      <c r="F52">
        <f>(C52-Synthèse!$C$5)/360*40000000*COS(Synthèse!$B$4/180*PI())</f>
        <v>-2.260743387140832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E5" sqref="E5:F5"/>
    </sheetView>
  </sheetViews>
  <sheetFormatPr defaultColWidth="11.421875" defaultRowHeight="12.75"/>
  <cols>
    <col min="1" max="1" width="9.7109375" style="0" customWidth="1"/>
    <col min="2" max="2" width="12.57421875" style="2" bestFit="1" customWidth="1"/>
    <col min="3" max="3" width="10.28125" style="2" bestFit="1" customWidth="1"/>
    <col min="4" max="4" width="10.57421875" style="0" bestFit="1" customWidth="1"/>
    <col min="5" max="5" width="9.57421875" style="0" bestFit="1" customWidth="1"/>
    <col min="6" max="6" width="10.28125" style="0" bestFit="1" customWidth="1"/>
    <col min="7" max="16384" width="9.140625" style="0" customWidth="1"/>
  </cols>
  <sheetData>
    <row r="1" ht="12.75">
      <c r="A1" t="s">
        <v>2</v>
      </c>
    </row>
    <row r="3" spans="1:4" ht="12.75">
      <c r="A3" t="s">
        <v>3</v>
      </c>
      <c r="B3" s="2" t="s">
        <v>4</v>
      </c>
      <c r="C3" s="2" t="s">
        <v>5</v>
      </c>
      <c r="D3" t="s">
        <v>6</v>
      </c>
    </row>
    <row r="4" spans="2:4" ht="12.75">
      <c r="B4" s="3" t="s">
        <v>17</v>
      </c>
      <c r="C4" s="3" t="s">
        <v>17</v>
      </c>
      <c r="D4" t="s">
        <v>18</v>
      </c>
    </row>
    <row r="5" spans="1:6" ht="12.75">
      <c r="A5" t="s">
        <v>34</v>
      </c>
      <c r="B5" s="3">
        <f>AVERAGE(B8:B100)</f>
        <v>40.10073389999999</v>
      </c>
      <c r="C5" s="3">
        <f>AVERAGE(C8:C100)</f>
        <v>-88.23348472500004</v>
      </c>
      <c r="D5" s="1">
        <f>AVERAGE(D8:D100)</f>
        <v>232.775</v>
      </c>
      <c r="E5">
        <f>(B5-Synthèse!$B$5)/360*40000000</f>
        <v>0.2555555538050511</v>
      </c>
      <c r="F5">
        <f>(C5-Synthèse!$C$5)/360*40000000*COS(Synthèse!$B$4/180*PI())</f>
        <v>0.142358838100575</v>
      </c>
    </row>
    <row r="6" spans="1:4" ht="12.75">
      <c r="A6" t="s">
        <v>35</v>
      </c>
      <c r="B6" s="3">
        <f>STDEV(B8:B100)</f>
        <v>1.8527707601774674E-05</v>
      </c>
      <c r="C6" s="3">
        <f>STDEV(C8:C100)</f>
        <v>1.8243585724713073E-05</v>
      </c>
      <c r="D6" s="1">
        <f>STDEV(D8:D100)</f>
        <v>4.0980764718625196</v>
      </c>
    </row>
    <row r="7" spans="2:3" ht="12.75">
      <c r="B7" s="3"/>
      <c r="C7" s="3"/>
    </row>
    <row r="8" spans="1:6" ht="12.75">
      <c r="A8" t="s">
        <v>29</v>
      </c>
      <c r="B8" s="2">
        <v>40.100735</v>
      </c>
      <c r="C8" s="2">
        <v>-88.233498</v>
      </c>
      <c r="D8">
        <v>231</v>
      </c>
      <c r="E8">
        <f>(B8-Synthèse!$B$5)/360*40000000</f>
        <v>0.37777777745557417</v>
      </c>
      <c r="F8">
        <f>(C8-Synthèse!$C$5)/360*40000000*COS(Synthèse!$B$4/180*PI())</f>
        <v>-0.9858880931499839</v>
      </c>
    </row>
    <row r="9" spans="1:6" ht="12.75">
      <c r="A9" t="s">
        <v>30</v>
      </c>
      <c r="B9" s="2">
        <v>40.10075</v>
      </c>
      <c r="C9" s="2">
        <v>-88.233482</v>
      </c>
      <c r="D9">
        <v>234</v>
      </c>
      <c r="E9">
        <f>(B9-Synthèse!$B$5)/360*40000000</f>
        <v>2.0444444438617717</v>
      </c>
      <c r="F9">
        <f>(C9-Synthèse!$C$5)/360*40000000*COS(Synthèse!$B$4/180*PI())</f>
        <v>0.37395755353203064</v>
      </c>
    </row>
    <row r="10" spans="1:6" ht="12.75">
      <c r="A10" t="s">
        <v>31</v>
      </c>
      <c r="B10" s="2">
        <v>40.100716</v>
      </c>
      <c r="C10" s="2">
        <v>-88.233467</v>
      </c>
      <c r="D10">
        <v>234</v>
      </c>
      <c r="E10">
        <f>(B10-Synthèse!$B$5)/360*40000000</f>
        <v>-1.7333333338519374</v>
      </c>
      <c r="F10">
        <f>(C10-Synthèse!$C$5)/360*40000000*COS(Synthèse!$B$4/180*PI())</f>
        <v>1.6488128463150935</v>
      </c>
    </row>
    <row r="11" spans="1:6" ht="12.75">
      <c r="A11" t="s">
        <v>32</v>
      </c>
      <c r="B11" s="2">
        <v>40.100735</v>
      </c>
      <c r="C11" s="2">
        <v>-88.233482</v>
      </c>
      <c r="D11">
        <v>235</v>
      </c>
      <c r="E11">
        <f>(B11-Synthèse!$B$5)/360*40000000</f>
        <v>0.37777777745557417</v>
      </c>
      <c r="F11">
        <f>(C11-Synthèse!$C$5)/360*40000000*COS(Synthèse!$B$4/180*PI())</f>
        <v>0.37395755353203064</v>
      </c>
    </row>
    <row r="12" spans="1:7" ht="12.75">
      <c r="A12" t="s">
        <v>33</v>
      </c>
      <c r="B12" s="2">
        <v>40.100815</v>
      </c>
      <c r="C12" s="2">
        <v>-88.233566</v>
      </c>
      <c r="D12">
        <v>248</v>
      </c>
      <c r="E12">
        <f>(B12-Synthèse!$B$5)/360*40000000</f>
        <v>9.26666666600795</v>
      </c>
      <c r="F12">
        <f>(C12-Synthèse!$C$5)/360*40000000*COS(Synthèse!$B$4/180*PI())</f>
        <v>-6.765232090642707</v>
      </c>
      <c r="G12">
        <v>248</v>
      </c>
    </row>
    <row r="13" spans="1:6" ht="12.75">
      <c r="A13" t="s">
        <v>70</v>
      </c>
      <c r="B13" s="2">
        <v>40.100735</v>
      </c>
      <c r="C13" s="2">
        <v>-88.233482</v>
      </c>
      <c r="D13">
        <v>234</v>
      </c>
      <c r="E13">
        <f>(B13-Synthèse!$B$5)/360*40000000</f>
        <v>0.37777777745557417</v>
      </c>
      <c r="F13">
        <f>(C13-Synthèse!$C$5)/360*40000000*COS(Synthèse!$B$4/180*PI())</f>
        <v>0.37395755353203064</v>
      </c>
    </row>
    <row r="14" spans="1:6" ht="12.75">
      <c r="A14" t="s">
        <v>37</v>
      </c>
      <c r="B14" s="2">
        <v>40.100735</v>
      </c>
      <c r="C14" s="2">
        <v>-88.233467</v>
      </c>
      <c r="D14">
        <v>232</v>
      </c>
      <c r="E14">
        <f>(B14-Synthèse!$B$5)/360*40000000</f>
        <v>0.37777777745557417</v>
      </c>
      <c r="F14">
        <f>(C14-Synthèse!$C$5)/360*40000000*COS(Synthèse!$B$4/180*PI())</f>
        <v>1.6488128463150935</v>
      </c>
    </row>
    <row r="15" spans="1:6" ht="12.75">
      <c r="A15" t="s">
        <v>38</v>
      </c>
      <c r="B15" s="2">
        <v>40.100716</v>
      </c>
      <c r="C15" s="2">
        <v>-88.233498</v>
      </c>
      <c r="D15">
        <v>239</v>
      </c>
      <c r="E15">
        <f>(B15-Synthèse!$B$5)/360*40000000</f>
        <v>-1.7333333338519374</v>
      </c>
      <c r="F15">
        <f>(C15-Synthèse!$C$5)/360*40000000*COS(Synthèse!$B$4/180*PI())</f>
        <v>-0.9858880931499839</v>
      </c>
    </row>
    <row r="16" spans="1:6" ht="12.75">
      <c r="A16" t="s">
        <v>50</v>
      </c>
      <c r="B16" s="2">
        <v>40.100735</v>
      </c>
      <c r="C16" s="2">
        <v>-88.233482</v>
      </c>
      <c r="D16">
        <v>232</v>
      </c>
      <c r="E16">
        <f>(B16-Synthèse!$B$5)/360*40000000</f>
        <v>0.37777777745557417</v>
      </c>
      <c r="F16">
        <f>(C16-Synthèse!$C$5)/360*40000000*COS(Synthèse!$B$4/180*PI())</f>
        <v>0.37395755353203064</v>
      </c>
    </row>
    <row r="17" spans="1:6" ht="12.75">
      <c r="A17" t="s">
        <v>51</v>
      </c>
      <c r="B17" s="2">
        <v>40.10075</v>
      </c>
      <c r="C17" s="2">
        <v>-88.233452</v>
      </c>
      <c r="D17">
        <v>234</v>
      </c>
      <c r="E17">
        <f>(B17-Synthèse!$B$5)/360*40000000</f>
        <v>2.0444444438617717</v>
      </c>
      <c r="F17">
        <f>(C17-Synthèse!$C$5)/360*40000000*COS(Synthèse!$B$4/180*PI())</f>
        <v>2.9236681403059417</v>
      </c>
    </row>
    <row r="18" spans="1:6" ht="12.75">
      <c r="A18" t="s">
        <v>52</v>
      </c>
      <c r="B18" s="2">
        <v>40.100735</v>
      </c>
      <c r="C18" s="2">
        <v>-88.233482</v>
      </c>
      <c r="D18">
        <v>232</v>
      </c>
      <c r="E18">
        <f>(B18-Synthèse!$B$5)/360*40000000</f>
        <v>0.37777777745557417</v>
      </c>
      <c r="F18">
        <f>(C18-Synthèse!$C$5)/360*40000000*COS(Synthèse!$B$4/180*PI())</f>
        <v>0.37395755353203064</v>
      </c>
    </row>
    <row r="19" spans="1:6" ht="12.75">
      <c r="A19" t="s">
        <v>53</v>
      </c>
      <c r="B19" s="2">
        <v>40.10075</v>
      </c>
      <c r="C19" s="2">
        <v>-88.233482</v>
      </c>
      <c r="D19">
        <v>236</v>
      </c>
      <c r="E19">
        <f>(B19-Synthèse!$B$5)/360*40000000</f>
        <v>2.0444444438617717</v>
      </c>
      <c r="F19">
        <f>(C19-Synthèse!$C$5)/360*40000000*COS(Synthèse!$B$4/180*PI())</f>
        <v>0.37395755353203064</v>
      </c>
    </row>
    <row r="20" spans="1:6" ht="12.75">
      <c r="A20" t="s">
        <v>54</v>
      </c>
      <c r="B20" s="2">
        <v>40.10075</v>
      </c>
      <c r="C20" s="2">
        <v>-88.233482</v>
      </c>
      <c r="D20">
        <v>227</v>
      </c>
      <c r="E20">
        <f>(B20-Synthèse!$B$5)/360*40000000</f>
        <v>2.0444444438617717</v>
      </c>
      <c r="F20">
        <f>(C20-Synthèse!$C$5)/360*40000000*COS(Synthèse!$B$4/180*PI())</f>
        <v>0.37395755353203064</v>
      </c>
    </row>
    <row r="21" spans="1:6" ht="12.75">
      <c r="A21" t="s">
        <v>55</v>
      </c>
      <c r="B21" s="2">
        <v>40.100735</v>
      </c>
      <c r="C21" s="2">
        <v>-88.233482</v>
      </c>
      <c r="D21">
        <v>230</v>
      </c>
      <c r="E21">
        <f>(B21-Synthèse!$B$5)/360*40000000</f>
        <v>0.37777777745557417</v>
      </c>
      <c r="F21">
        <f>(C21-Synthèse!$C$5)/360*40000000*COS(Synthèse!$B$4/180*PI())</f>
        <v>0.37395755353203064</v>
      </c>
    </row>
    <row r="22" spans="1:6" ht="12.75">
      <c r="A22" t="s">
        <v>56</v>
      </c>
      <c r="B22" s="2">
        <v>40.100735</v>
      </c>
      <c r="C22" s="2">
        <v>-88.233482</v>
      </c>
      <c r="D22">
        <v>232</v>
      </c>
      <c r="E22">
        <f>(B22-Synthèse!$B$5)/360*40000000</f>
        <v>0.37777777745557417</v>
      </c>
      <c r="F22">
        <f>(C22-Synthèse!$C$5)/360*40000000*COS(Synthèse!$B$4/180*PI())</f>
        <v>0.37395755353203064</v>
      </c>
    </row>
    <row r="23" spans="1:6" ht="12.75">
      <c r="A23" t="s">
        <v>57</v>
      </c>
      <c r="B23" s="2">
        <v>40.100716</v>
      </c>
      <c r="C23" s="2">
        <v>-88.233482</v>
      </c>
      <c r="D23">
        <v>236</v>
      </c>
      <c r="E23">
        <f>(B23-Synthèse!$B$5)/360*40000000</f>
        <v>-1.7333333338519374</v>
      </c>
      <c r="F23">
        <f>(C23-Synthèse!$C$5)/360*40000000*COS(Synthèse!$B$4/180*PI())</f>
        <v>0.37395755353203064</v>
      </c>
    </row>
    <row r="24" spans="1:6" ht="12.75">
      <c r="A24" t="s">
        <v>58</v>
      </c>
      <c r="B24" s="2">
        <v>40.100735</v>
      </c>
      <c r="C24" s="2">
        <v>-88.233482</v>
      </c>
      <c r="D24">
        <v>232</v>
      </c>
      <c r="E24">
        <f>(B24-Synthèse!$B$5)/360*40000000</f>
        <v>0.37777777745557417</v>
      </c>
      <c r="F24">
        <f>(C24-Synthèse!$C$5)/360*40000000*COS(Synthèse!$B$4/180*PI())</f>
        <v>0.37395755353203064</v>
      </c>
    </row>
    <row r="25" spans="1:6" ht="12.75">
      <c r="A25" s="2" t="s">
        <v>80</v>
      </c>
      <c r="B25" s="2">
        <v>40.100716</v>
      </c>
      <c r="C25" s="2">
        <v>-88.233513</v>
      </c>
      <c r="D25" s="4">
        <v>240</v>
      </c>
      <c r="E25">
        <f>(B25-Synthèse!$B$5)/360*40000000</f>
        <v>-1.7333333338519374</v>
      </c>
      <c r="F25">
        <f>(C25-Synthèse!$C$5)/360*40000000*COS(Synthèse!$B$4/180*PI())</f>
        <v>-2.260743387140832</v>
      </c>
    </row>
    <row r="26" spans="1:6" ht="12.75">
      <c r="A26" s="2" t="s">
        <v>81</v>
      </c>
      <c r="B26" s="2">
        <v>40.100735</v>
      </c>
      <c r="C26" s="2">
        <v>-88.233498</v>
      </c>
      <c r="D26" s="4">
        <v>236</v>
      </c>
      <c r="E26">
        <f>(B26-Synthèse!$B$5)/360*40000000</f>
        <v>0.37777777745557417</v>
      </c>
      <c r="F26">
        <f>(C26-Synthèse!$C$5)/360*40000000*COS(Synthèse!$B$4/180*PI())</f>
        <v>-0.9858880931499839</v>
      </c>
    </row>
    <row r="27" spans="1:6" ht="12.75">
      <c r="A27" t="s">
        <v>92</v>
      </c>
      <c r="B27">
        <v>40.10075</v>
      </c>
      <c r="C27">
        <v>-88.233482</v>
      </c>
      <c r="D27">
        <v>233</v>
      </c>
      <c r="E27">
        <f>(B27-Synthèse!$B$5)/360*40000000</f>
        <v>2.0444444438617717</v>
      </c>
      <c r="F27">
        <f>(C27-Synthèse!$C$5)/360*40000000*COS(Synthèse!$B$4/180*PI())</f>
        <v>0.37395755353203064</v>
      </c>
    </row>
    <row r="28" spans="1:6" ht="12.75">
      <c r="A28" t="s">
        <v>93</v>
      </c>
      <c r="B28">
        <v>40.100716</v>
      </c>
      <c r="C28">
        <v>-88.233452</v>
      </c>
      <c r="D28">
        <v>232</v>
      </c>
      <c r="E28">
        <f>(B28-Synthèse!$B$5)/360*40000000</f>
        <v>-1.7333333338519374</v>
      </c>
      <c r="F28">
        <f>(C28-Synthèse!$C$5)/360*40000000*COS(Synthèse!$B$4/180*PI())</f>
        <v>2.9236681403059417</v>
      </c>
    </row>
    <row r="29" spans="1:6" ht="12.75">
      <c r="A29" t="s">
        <v>94</v>
      </c>
      <c r="B29">
        <v>40.100735</v>
      </c>
      <c r="C29">
        <v>-88.233498</v>
      </c>
      <c r="D29">
        <v>232</v>
      </c>
      <c r="E29">
        <f>(B29-Synthèse!$B$5)/360*40000000</f>
        <v>0.37777777745557417</v>
      </c>
      <c r="F29">
        <f>(C29-Synthèse!$C$5)/360*40000000*COS(Synthèse!$B$4/180*PI())</f>
        <v>-0.9858880931499839</v>
      </c>
    </row>
    <row r="30" spans="1:6" ht="12.75">
      <c r="A30" t="s">
        <v>100</v>
      </c>
      <c r="B30">
        <v>40.100716</v>
      </c>
      <c r="C30">
        <v>-88.233467</v>
      </c>
      <c r="D30">
        <v>232</v>
      </c>
      <c r="E30">
        <f>(B30-Synthèse!$B$5)/360*40000000</f>
        <v>-1.7333333338519374</v>
      </c>
      <c r="F30">
        <f>(C30-Synthèse!$C$5)/360*40000000*COS(Synthèse!$B$4/180*PI())</f>
        <v>1.6488128463150935</v>
      </c>
    </row>
    <row r="31" spans="1:6" ht="12.75">
      <c r="A31" t="s">
        <v>101</v>
      </c>
      <c r="B31">
        <v>40.100735</v>
      </c>
      <c r="C31">
        <v>-88.233482</v>
      </c>
      <c r="D31">
        <v>230</v>
      </c>
      <c r="E31">
        <f>(B31-Synthèse!$B$5)/360*40000000</f>
        <v>0.37777777745557417</v>
      </c>
      <c r="F31">
        <f>(C31-Synthèse!$C$5)/360*40000000*COS(Synthèse!$B$4/180*PI())</f>
        <v>0.37395755353203064</v>
      </c>
    </row>
    <row r="32" spans="1:6" ht="12.75">
      <c r="A32" t="s">
        <v>113</v>
      </c>
      <c r="B32">
        <v>40.1007</v>
      </c>
      <c r="C32">
        <v>-88.233498</v>
      </c>
      <c r="D32">
        <v>240</v>
      </c>
      <c r="E32">
        <f>(B32-Synthèse!$B$5)/360*40000000</f>
        <v>-3.511111111088717</v>
      </c>
      <c r="F32">
        <f>(C32-Synthèse!$C$5)/360*40000000*COS(Synthèse!$B$4/180*PI())</f>
        <v>-0.9858880931499839</v>
      </c>
    </row>
    <row r="33" spans="1:6" ht="12.75">
      <c r="A33" t="s">
        <v>114</v>
      </c>
      <c r="B33">
        <v>40.100735</v>
      </c>
      <c r="C33">
        <v>-88.233482</v>
      </c>
      <c r="D33">
        <v>232</v>
      </c>
      <c r="E33">
        <f>(B33-Synthèse!$B$5)/360*40000000</f>
        <v>0.37777777745557417</v>
      </c>
      <c r="F33">
        <f>(C33-Synthèse!$C$5)/360*40000000*COS(Synthèse!$B$4/180*PI())</f>
        <v>0.37395755353203064</v>
      </c>
    </row>
    <row r="34" spans="1:6" ht="12.75">
      <c r="A34" t="s">
        <v>115</v>
      </c>
      <c r="B34">
        <v>40.100735</v>
      </c>
      <c r="C34">
        <v>-88.233498</v>
      </c>
      <c r="D34">
        <v>230</v>
      </c>
      <c r="E34">
        <f>(B34-Synthèse!$B$5)/360*40000000</f>
        <v>0.37777777745557417</v>
      </c>
      <c r="F34">
        <f>(C34-Synthèse!$C$5)/360*40000000*COS(Synthèse!$B$4/180*PI())</f>
        <v>-0.9858880931499839</v>
      </c>
    </row>
    <row r="35" spans="1:6" ht="12.75">
      <c r="A35" t="s">
        <v>116</v>
      </c>
      <c r="B35">
        <v>40.100735</v>
      </c>
      <c r="C35">
        <v>-88.233482</v>
      </c>
      <c r="D35">
        <v>232</v>
      </c>
      <c r="E35">
        <f>(B35-Synthèse!$B$5)/360*40000000</f>
        <v>0.37777777745557417</v>
      </c>
      <c r="F35">
        <f>(C35-Synthèse!$C$5)/360*40000000*COS(Synthèse!$B$4/180*PI())</f>
        <v>0.37395755353203064</v>
      </c>
    </row>
    <row r="36" spans="1:6" ht="12.75">
      <c r="A36" t="s">
        <v>117</v>
      </c>
      <c r="B36">
        <v>40.100735</v>
      </c>
      <c r="C36">
        <v>-88.233467</v>
      </c>
      <c r="D36">
        <v>228</v>
      </c>
      <c r="E36">
        <f>(B36-Synthèse!$B$5)/360*40000000</f>
        <v>0.37777777745557417</v>
      </c>
      <c r="F36">
        <f>(C36-Synthèse!$C$5)/360*40000000*COS(Synthèse!$B$4/180*PI())</f>
        <v>1.6488128463150935</v>
      </c>
    </row>
    <row r="37" spans="1:6" ht="12.75">
      <c r="A37" t="s">
        <v>118</v>
      </c>
      <c r="B37">
        <v>40.10075</v>
      </c>
      <c r="C37">
        <v>-88.233482</v>
      </c>
      <c r="D37">
        <v>235</v>
      </c>
      <c r="E37">
        <f>(B37-Synthèse!$B$5)/360*40000000</f>
        <v>2.0444444438617717</v>
      </c>
      <c r="F37">
        <f>(C37-Synthèse!$C$5)/360*40000000*COS(Synthèse!$B$4/180*PI())</f>
        <v>0.37395755353203064</v>
      </c>
    </row>
    <row r="38" spans="1:6" ht="12.75">
      <c r="A38" t="s">
        <v>119</v>
      </c>
      <c r="B38">
        <v>40.10075</v>
      </c>
      <c r="C38">
        <v>-88.233482</v>
      </c>
      <c r="D38">
        <v>232</v>
      </c>
      <c r="E38">
        <f>(B38-Synthèse!$B$5)/360*40000000</f>
        <v>2.0444444438617717</v>
      </c>
      <c r="F38">
        <f>(C38-Synthèse!$C$5)/360*40000000*COS(Synthèse!$B$4/180*PI())</f>
        <v>0.37395755353203064</v>
      </c>
    </row>
    <row r="39" spans="1:6" ht="12.75">
      <c r="A39" t="s">
        <v>120</v>
      </c>
      <c r="B39">
        <v>40.100716</v>
      </c>
      <c r="C39">
        <v>-88.233482</v>
      </c>
      <c r="D39">
        <v>229</v>
      </c>
      <c r="E39">
        <f>(B39-Synthèse!$B$5)/360*40000000</f>
        <v>-1.7333333338519374</v>
      </c>
      <c r="F39">
        <f>(C39-Synthèse!$C$5)/360*40000000*COS(Synthèse!$B$4/180*PI())</f>
        <v>0.37395755353203064</v>
      </c>
    </row>
    <row r="40" spans="1:6" ht="12.75">
      <c r="A40" t="s">
        <v>121</v>
      </c>
      <c r="B40">
        <v>40.100716</v>
      </c>
      <c r="C40">
        <v>-88.233482</v>
      </c>
      <c r="D40">
        <v>230</v>
      </c>
      <c r="E40">
        <f>(B40-Synthèse!$B$5)/360*40000000</f>
        <v>-1.7333333338519374</v>
      </c>
      <c r="F40">
        <f>(C40-Synthèse!$C$5)/360*40000000*COS(Synthèse!$B$4/180*PI())</f>
        <v>0.37395755353203064</v>
      </c>
    </row>
    <row r="41" spans="1:6" ht="12.75">
      <c r="A41" t="s">
        <v>138</v>
      </c>
      <c r="B41">
        <v>40.100716</v>
      </c>
      <c r="C41">
        <v>-88.233467</v>
      </c>
      <c r="D41">
        <v>233</v>
      </c>
      <c r="E41">
        <f>(B41-Synthèse!$B$5)/360*40000000</f>
        <v>-1.7333333338519374</v>
      </c>
      <c r="F41">
        <f>(C41-Synthèse!$C$5)/360*40000000*COS(Synthèse!$B$4/180*PI())</f>
        <v>1.6488128463150935</v>
      </c>
    </row>
    <row r="42" spans="1:6" ht="12.75">
      <c r="A42" t="s">
        <v>139</v>
      </c>
      <c r="B42">
        <v>40.100735</v>
      </c>
      <c r="C42">
        <v>-88.233467</v>
      </c>
      <c r="D42">
        <v>228</v>
      </c>
      <c r="E42">
        <f>(B42-Synthèse!$B$5)/360*40000000</f>
        <v>0.37777777745557417</v>
      </c>
      <c r="F42">
        <f>(C42-Synthèse!$C$5)/360*40000000*COS(Synthèse!$B$4/180*PI())</f>
        <v>1.6488128463150935</v>
      </c>
    </row>
    <row r="43" spans="1:6" ht="12.75">
      <c r="A43" t="s">
        <v>140</v>
      </c>
      <c r="B43">
        <v>40.100735</v>
      </c>
      <c r="C43">
        <v>-88.233482</v>
      </c>
      <c r="D43">
        <v>227</v>
      </c>
      <c r="E43">
        <f>(B43-Synthèse!$B$5)/360*40000000</f>
        <v>0.37777777745557417</v>
      </c>
      <c r="F43">
        <f>(C43-Synthèse!$C$5)/360*40000000*COS(Synthèse!$B$4/180*PI())</f>
        <v>0.37395755353203064</v>
      </c>
    </row>
    <row r="44" spans="1:6" ht="12.75">
      <c r="A44" t="s">
        <v>141</v>
      </c>
      <c r="B44">
        <v>40.100735</v>
      </c>
      <c r="C44">
        <v>-88.233482</v>
      </c>
      <c r="D44">
        <v>230</v>
      </c>
      <c r="E44">
        <f>(B44-Synthèse!$B$5)/360*40000000</f>
        <v>0.37777777745557417</v>
      </c>
      <c r="F44">
        <f>(C44-Synthèse!$C$5)/360*40000000*COS(Synthèse!$B$4/180*PI())</f>
        <v>0.37395755353203064</v>
      </c>
    </row>
    <row r="45" spans="1:6" ht="12.75">
      <c r="A45" t="s">
        <v>142</v>
      </c>
      <c r="B45">
        <v>40.10075</v>
      </c>
      <c r="C45">
        <v>-88.233498</v>
      </c>
      <c r="D45">
        <v>227</v>
      </c>
      <c r="E45">
        <f>(B45-Synthèse!$B$5)/360*40000000</f>
        <v>2.0444444438617717</v>
      </c>
      <c r="F45">
        <f>(C45-Synthèse!$C$5)/360*40000000*COS(Synthèse!$B$4/180*PI())</f>
        <v>-0.9858880931499839</v>
      </c>
    </row>
    <row r="46" spans="1:6" ht="12.75">
      <c r="A46" t="s">
        <v>143</v>
      </c>
      <c r="B46">
        <v>40.100716</v>
      </c>
      <c r="C46">
        <v>-88.233498</v>
      </c>
      <c r="D46">
        <v>229</v>
      </c>
      <c r="E46">
        <f>(B46-Synthèse!$B$5)/360*40000000</f>
        <v>-1.7333333338519374</v>
      </c>
      <c r="F46">
        <f>(C46-Synthèse!$C$5)/360*40000000*COS(Synthèse!$B$4/180*PI())</f>
        <v>-0.9858880931499839</v>
      </c>
    </row>
    <row r="47" spans="1:6" ht="12.75">
      <c r="A47" t="s">
        <v>144</v>
      </c>
      <c r="B47">
        <v>40.100716</v>
      </c>
      <c r="C47">
        <v>-88.233498</v>
      </c>
      <c r="D47">
        <v>236</v>
      </c>
      <c r="E47">
        <f>(B47-Synthèse!$B$5)/360*40000000</f>
        <v>-1.7333333338519374</v>
      </c>
      <c r="F47">
        <f>(C47-Synthèse!$C$5)/360*40000000*COS(Synthèse!$B$4/180*PI())</f>
        <v>-0.9858880931499839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8">
      <selection activeCell="H28" sqref="H28"/>
    </sheetView>
  </sheetViews>
  <sheetFormatPr defaultColWidth="11.421875" defaultRowHeight="12.75"/>
  <cols>
    <col min="1" max="1" width="9.7109375" style="0" customWidth="1"/>
    <col min="2" max="2" width="10.28125" style="2" customWidth="1"/>
    <col min="3" max="3" width="10.28125" style="2" bestFit="1" customWidth="1"/>
    <col min="4" max="16384" width="9.140625" style="0" customWidth="1"/>
  </cols>
  <sheetData>
    <row r="1" ht="12.75">
      <c r="A1" t="s">
        <v>0</v>
      </c>
    </row>
    <row r="3" spans="1:4" ht="12.75">
      <c r="A3" t="s">
        <v>3</v>
      </c>
      <c r="B3" s="2" t="s">
        <v>4</v>
      </c>
      <c r="C3" s="2" t="s">
        <v>5</v>
      </c>
      <c r="D3" t="s">
        <v>6</v>
      </c>
    </row>
    <row r="4" spans="2:4" ht="12.75">
      <c r="B4" s="3" t="s">
        <v>17</v>
      </c>
      <c r="C4" s="3" t="s">
        <v>17</v>
      </c>
      <c r="D4" t="s">
        <v>18</v>
      </c>
    </row>
    <row r="5" spans="1:6" ht="12.75">
      <c r="A5" t="s">
        <v>34</v>
      </c>
      <c r="B5" s="3">
        <f>AVERAGE(B8:B100)</f>
        <v>40.10074775555555</v>
      </c>
      <c r="C5" s="3">
        <f>AVERAGE(C8:C100)</f>
        <v>-88.2334708</v>
      </c>
      <c r="D5" s="1">
        <f>AVERAGE(D8:D100)</f>
        <v>234.24444444444444</v>
      </c>
      <c r="E5">
        <f>(B5-Synthèse!$B$5)/360*40000000</f>
        <v>1.7950617277051606</v>
      </c>
      <c r="F5">
        <f>(C5-Synthèse!$C$5)/360*40000000*COS(Synthèse!$B$4/180*PI())</f>
        <v>1.325849505122434</v>
      </c>
    </row>
    <row r="6" spans="1:4" ht="12.75">
      <c r="A6" t="s">
        <v>35</v>
      </c>
      <c r="B6" s="3">
        <f>STDEV(B8:B100)</f>
        <v>2.024274447343953E-05</v>
      </c>
      <c r="C6" s="3">
        <f>STDEV(C8:C100)</f>
        <v>2.6727640142264202E-05</v>
      </c>
      <c r="D6" s="1">
        <f>STDEV(D8:D100)</f>
        <v>6.2492019692539245</v>
      </c>
    </row>
    <row r="7" spans="2:3" ht="12.75">
      <c r="B7" s="3"/>
      <c r="C7" s="3"/>
    </row>
    <row r="8" spans="1:6" ht="12.75">
      <c r="A8" t="s">
        <v>7</v>
      </c>
      <c r="B8" s="2">
        <v>40.10075</v>
      </c>
      <c r="C8" s="2">
        <v>-88.233467</v>
      </c>
      <c r="D8">
        <v>220</v>
      </c>
      <c r="E8">
        <f>(B8-Synthèse!$B$5)/360*40000000</f>
        <v>2.0444444438617717</v>
      </c>
      <c r="F8">
        <f>(C8-Synthèse!$C$5)/360*40000000*COS(Synthèse!$B$4/180*PI())</f>
        <v>1.6488128463150935</v>
      </c>
    </row>
    <row r="9" spans="1:6" ht="12.75">
      <c r="A9" t="s">
        <v>8</v>
      </c>
      <c r="B9" s="2">
        <v>40.10075</v>
      </c>
      <c r="C9" s="2">
        <v>-88.233437</v>
      </c>
      <c r="D9">
        <v>228</v>
      </c>
      <c r="E9">
        <f>(B9-Synthèse!$B$5)/360*40000000</f>
        <v>2.0444444438617717</v>
      </c>
      <c r="F9">
        <f>(C9-Synthèse!$C$5)/360*40000000*COS(Synthèse!$B$4/180*PI())</f>
        <v>4.19852343429679</v>
      </c>
    </row>
    <row r="10" spans="1:6" ht="12.75">
      <c r="A10" t="s">
        <v>9</v>
      </c>
      <c r="B10" s="2">
        <v>40.1008</v>
      </c>
      <c r="C10" s="2">
        <v>-88.233467</v>
      </c>
      <c r="D10">
        <v>239</v>
      </c>
      <c r="E10">
        <f>(B10-Synthèse!$B$5)/360*40000000</f>
        <v>7.599999999601753</v>
      </c>
      <c r="F10">
        <f>(C10-Synthèse!$C$5)/360*40000000*COS(Synthèse!$B$4/180*PI())</f>
        <v>1.6488128463150935</v>
      </c>
    </row>
    <row r="11" spans="1:6" ht="12.75">
      <c r="A11" t="s">
        <v>10</v>
      </c>
      <c r="B11" s="2">
        <v>40.10075</v>
      </c>
      <c r="C11" s="2">
        <v>-88.233467</v>
      </c>
      <c r="D11">
        <v>231</v>
      </c>
      <c r="E11">
        <f>(B11-Synthèse!$B$5)/360*40000000</f>
        <v>2.0444444438617717</v>
      </c>
      <c r="F11">
        <f>(C11-Synthèse!$C$5)/360*40000000*COS(Synthèse!$B$4/180*PI())</f>
        <v>1.6488128463150935</v>
      </c>
    </row>
    <row r="12" spans="1:6" ht="12.75">
      <c r="A12" t="s">
        <v>11</v>
      </c>
      <c r="B12" s="2">
        <v>40.100735</v>
      </c>
      <c r="C12" s="2">
        <v>-88.233452</v>
      </c>
      <c r="D12">
        <v>229</v>
      </c>
      <c r="E12">
        <f>(B12-Synthèse!$B$5)/360*40000000</f>
        <v>0.37777777745557417</v>
      </c>
      <c r="F12">
        <f>(C12-Synthèse!$C$5)/360*40000000*COS(Synthèse!$B$4/180*PI())</f>
        <v>2.9236681403059417</v>
      </c>
    </row>
    <row r="13" spans="1:6" ht="12.75">
      <c r="A13" t="s">
        <v>12</v>
      </c>
      <c r="B13" s="2">
        <v>40.10075</v>
      </c>
      <c r="C13" s="2">
        <v>-88.233482</v>
      </c>
      <c r="D13">
        <v>237</v>
      </c>
      <c r="E13">
        <f>(B13-Synthèse!$B$5)/360*40000000</f>
        <v>2.0444444438617717</v>
      </c>
      <c r="F13">
        <f>(C13-Synthèse!$C$5)/360*40000000*COS(Synthèse!$B$4/180*PI())</f>
        <v>0.37395755353203064</v>
      </c>
    </row>
    <row r="14" spans="1:6" ht="12.75">
      <c r="A14" t="s">
        <v>13</v>
      </c>
      <c r="B14" s="2">
        <v>40.100765</v>
      </c>
      <c r="C14" s="2">
        <v>-88.233498</v>
      </c>
      <c r="D14">
        <v>228</v>
      </c>
      <c r="E14">
        <f>(B14-Synthèse!$B$5)/360*40000000</f>
        <v>3.711111111057461</v>
      </c>
      <c r="F14">
        <f>(C14-Synthèse!$C$5)/360*40000000*COS(Synthèse!$B$4/180*PI())</f>
        <v>-0.9858880931499839</v>
      </c>
    </row>
    <row r="15" spans="1:6" ht="12.75">
      <c r="A15" t="s">
        <v>14</v>
      </c>
      <c r="B15" s="2">
        <v>40.1007</v>
      </c>
      <c r="C15" s="2">
        <v>-88.233482</v>
      </c>
      <c r="D15">
        <v>221</v>
      </c>
      <c r="E15">
        <f>(B15-Synthèse!$B$5)/360*40000000</f>
        <v>-3.511111111088717</v>
      </c>
      <c r="F15">
        <f>(C15-Synthèse!$C$5)/360*40000000*COS(Synthèse!$B$4/180*PI())</f>
        <v>0.37395755353203064</v>
      </c>
    </row>
    <row r="16" spans="1:6" ht="12.75">
      <c r="A16" t="s">
        <v>15</v>
      </c>
      <c r="B16" s="2">
        <v>40.100765</v>
      </c>
      <c r="C16" s="2">
        <v>-88.233551</v>
      </c>
      <c r="D16">
        <v>227</v>
      </c>
      <c r="E16">
        <f>(B16-Synthèse!$B$5)/360*40000000</f>
        <v>3.711111111057461</v>
      </c>
      <c r="F16">
        <f>(C16-Synthèse!$C$5)/360*40000000*COS(Synthèse!$B$4/180*PI())</f>
        <v>-5.490376797859644</v>
      </c>
    </row>
    <row r="17" spans="1:6" ht="12.75">
      <c r="A17" t="s">
        <v>16</v>
      </c>
      <c r="B17" s="2">
        <v>40.100765</v>
      </c>
      <c r="C17" s="2">
        <v>-88.233452</v>
      </c>
      <c r="D17">
        <v>239</v>
      </c>
      <c r="E17">
        <f>(B17-Synthèse!$B$5)/360*40000000</f>
        <v>3.711111111057461</v>
      </c>
      <c r="F17">
        <f>(C17-Synthèse!$C$5)/360*40000000*COS(Synthèse!$B$4/180*PI())</f>
        <v>2.9236681403059417</v>
      </c>
    </row>
    <row r="18" spans="1:6" ht="12.75">
      <c r="A18" t="s">
        <v>68</v>
      </c>
      <c r="B18" s="2">
        <v>40.100716</v>
      </c>
      <c r="C18" s="2">
        <v>-88.233452</v>
      </c>
      <c r="D18">
        <v>247</v>
      </c>
      <c r="E18">
        <f>(B18-Synthèse!$B$5)/360*40000000</f>
        <v>-1.7333333338519374</v>
      </c>
      <c r="F18">
        <f>(C18-Synthèse!$C$5)/360*40000000*COS(Synthèse!$B$4/180*PI())</f>
        <v>2.9236681403059417</v>
      </c>
    </row>
    <row r="19" spans="1:6" ht="12.75">
      <c r="A19" t="s">
        <v>39</v>
      </c>
      <c r="B19" s="2">
        <v>40.10075</v>
      </c>
      <c r="C19" s="2">
        <v>-88.233482</v>
      </c>
      <c r="D19">
        <v>232</v>
      </c>
      <c r="E19">
        <f>(B19-Synthèse!$B$5)/360*40000000</f>
        <v>2.0444444438617717</v>
      </c>
      <c r="F19">
        <f>(C19-Synthèse!$C$5)/360*40000000*COS(Synthèse!$B$4/180*PI())</f>
        <v>0.37395755353203064</v>
      </c>
    </row>
    <row r="20" spans="1:6" ht="12.75">
      <c r="A20" t="s">
        <v>40</v>
      </c>
      <c r="B20" s="2">
        <v>40.10075</v>
      </c>
      <c r="C20" s="2">
        <v>-88.233513</v>
      </c>
      <c r="D20">
        <v>233</v>
      </c>
      <c r="E20">
        <f>(B20-Synthèse!$B$5)/360*40000000</f>
        <v>2.0444444438617717</v>
      </c>
      <c r="F20">
        <f>(C20-Synthèse!$C$5)/360*40000000*COS(Synthèse!$B$4/180*PI())</f>
        <v>-2.260743387140832</v>
      </c>
    </row>
    <row r="21" spans="1:6" ht="12.75">
      <c r="A21" t="s">
        <v>59</v>
      </c>
      <c r="B21" s="2">
        <v>40.100735</v>
      </c>
      <c r="C21" s="2">
        <v>-88.233437</v>
      </c>
      <c r="D21">
        <v>238</v>
      </c>
      <c r="E21">
        <f>(B21-Synthèse!$B$5)/360*40000000</f>
        <v>0.37777777745557417</v>
      </c>
      <c r="F21">
        <f>(C21-Synthèse!$C$5)/360*40000000*COS(Synthèse!$B$4/180*PI())</f>
        <v>4.19852343429679</v>
      </c>
    </row>
    <row r="22" spans="1:6" ht="12.75">
      <c r="A22" t="s">
        <v>60</v>
      </c>
      <c r="B22" s="2">
        <v>40.10075</v>
      </c>
      <c r="C22" s="2">
        <v>-88.233482</v>
      </c>
      <c r="D22">
        <v>234</v>
      </c>
      <c r="E22">
        <f>(B22-Synthèse!$B$5)/360*40000000</f>
        <v>2.0444444438617717</v>
      </c>
      <c r="F22">
        <f>(C22-Synthèse!$C$5)/360*40000000*COS(Synthèse!$B$4/180*PI())</f>
        <v>0.37395755353203064</v>
      </c>
    </row>
    <row r="23" spans="1:6" ht="12.75">
      <c r="A23" t="s">
        <v>61</v>
      </c>
      <c r="B23" s="2">
        <v>40.10075</v>
      </c>
      <c r="C23" s="2">
        <v>-88.233452</v>
      </c>
      <c r="D23">
        <v>241</v>
      </c>
      <c r="E23">
        <f>(B23-Synthèse!$B$5)/360*40000000</f>
        <v>2.0444444438617717</v>
      </c>
      <c r="F23">
        <f>(C23-Synthèse!$C$5)/360*40000000*COS(Synthèse!$B$4/180*PI())</f>
        <v>2.9236681403059417</v>
      </c>
    </row>
    <row r="24" spans="1:6" ht="12.75">
      <c r="A24" t="s">
        <v>62</v>
      </c>
      <c r="B24" s="2">
        <v>40.100765</v>
      </c>
      <c r="C24" s="2">
        <v>-88.233467</v>
      </c>
      <c r="D24">
        <v>242</v>
      </c>
      <c r="E24">
        <f>(B24-Synthèse!$B$5)/360*40000000</f>
        <v>3.711111111057461</v>
      </c>
      <c r="F24">
        <f>(C24-Synthèse!$C$5)/360*40000000*COS(Synthèse!$B$4/180*PI())</f>
        <v>1.6488128463150935</v>
      </c>
    </row>
    <row r="25" spans="1:6" ht="12.75">
      <c r="A25" t="s">
        <v>63</v>
      </c>
      <c r="B25" s="2">
        <v>40.10075</v>
      </c>
      <c r="C25" s="2">
        <v>-88.233452</v>
      </c>
      <c r="D25">
        <v>237</v>
      </c>
      <c r="E25">
        <f>(B25-Synthèse!$B$5)/360*40000000</f>
        <v>2.0444444438617717</v>
      </c>
      <c r="F25">
        <f>(C25-Synthèse!$C$5)/360*40000000*COS(Synthèse!$B$4/180*PI())</f>
        <v>2.9236681403059417</v>
      </c>
    </row>
    <row r="26" spans="1:6" ht="12.75">
      <c r="A26" t="s">
        <v>64</v>
      </c>
      <c r="B26" s="2">
        <v>40.10075</v>
      </c>
      <c r="C26" s="2">
        <v>-88.233482</v>
      </c>
      <c r="D26">
        <v>235</v>
      </c>
      <c r="E26">
        <f>(B26-Synthèse!$B$5)/360*40000000</f>
        <v>2.0444444438617717</v>
      </c>
      <c r="F26">
        <f>(C26-Synthèse!$C$5)/360*40000000*COS(Synthèse!$B$4/180*PI())</f>
        <v>0.37395755353203064</v>
      </c>
    </row>
    <row r="27" spans="1:6" ht="12.75">
      <c r="A27" t="s">
        <v>65</v>
      </c>
      <c r="B27" s="2">
        <v>40.100716</v>
      </c>
      <c r="C27" s="2">
        <v>-88.233513</v>
      </c>
      <c r="D27">
        <v>234</v>
      </c>
      <c r="E27">
        <f>(B27-Synthèse!$B$5)/360*40000000</f>
        <v>-1.7333333338519374</v>
      </c>
      <c r="F27">
        <f>(C27-Synthèse!$C$5)/360*40000000*COS(Synthèse!$B$4/180*PI())</f>
        <v>-2.260743387140832</v>
      </c>
    </row>
    <row r="28" spans="1:6" ht="12.75">
      <c r="A28" t="s">
        <v>66</v>
      </c>
      <c r="B28" s="2">
        <v>40.1008</v>
      </c>
      <c r="C28" s="2">
        <v>-88.233498</v>
      </c>
      <c r="D28">
        <v>231</v>
      </c>
      <c r="E28">
        <f>(B28-Synthèse!$B$5)/360*40000000</f>
        <v>7.599999999601753</v>
      </c>
      <c r="F28">
        <f>(C28-Synthèse!$C$5)/360*40000000*COS(Synthèse!$B$4/180*PI())</f>
        <v>-0.9858880931499839</v>
      </c>
    </row>
    <row r="29" spans="1:6" ht="12.75">
      <c r="A29" t="s">
        <v>67</v>
      </c>
      <c r="B29" s="2">
        <v>40.100735</v>
      </c>
      <c r="C29" s="2">
        <v>-88.233452</v>
      </c>
      <c r="D29">
        <v>241</v>
      </c>
      <c r="E29">
        <f>(B29-Synthèse!$B$5)/360*40000000</f>
        <v>0.37777777745557417</v>
      </c>
      <c r="F29">
        <f>(C29-Synthèse!$C$5)/360*40000000*COS(Synthèse!$B$4/180*PI())</f>
        <v>2.9236681403059417</v>
      </c>
    </row>
    <row r="30" spans="1:6" ht="12.75">
      <c r="A30" t="s">
        <v>82</v>
      </c>
      <c r="B30" s="2">
        <v>40.100716</v>
      </c>
      <c r="C30" s="2">
        <v>-88.233536</v>
      </c>
      <c r="D30">
        <v>247</v>
      </c>
      <c r="E30">
        <f>(B30-Synthèse!$B$5)/360*40000000</f>
        <v>-1.7333333338519374</v>
      </c>
      <c r="F30">
        <f>(C30-Synthèse!$C$5)/360*40000000*COS(Synthèse!$B$4/180*PI())</f>
        <v>-4.215521503868795</v>
      </c>
    </row>
    <row r="31" spans="1:6" ht="12.75">
      <c r="A31" t="s">
        <v>83</v>
      </c>
      <c r="B31" s="2">
        <v>40.100735</v>
      </c>
      <c r="C31" s="2">
        <v>-88.233482</v>
      </c>
      <c r="D31">
        <v>233</v>
      </c>
      <c r="E31">
        <f>(B31-Synthèse!$B$5)/360*40000000</f>
        <v>0.37777777745557417</v>
      </c>
      <c r="F31">
        <f>(C31-Synthèse!$C$5)/360*40000000*COS(Synthèse!$B$4/180*PI())</f>
        <v>0.37395755353203064</v>
      </c>
    </row>
    <row r="32" spans="1:6" ht="12.75">
      <c r="A32" t="s">
        <v>95</v>
      </c>
      <c r="B32">
        <v>40.100765</v>
      </c>
      <c r="C32">
        <v>-88.233482</v>
      </c>
      <c r="D32">
        <v>242</v>
      </c>
      <c r="E32">
        <f>(B32-Synthèse!$B$5)/360*40000000</f>
        <v>3.711111111057461</v>
      </c>
      <c r="F32">
        <f>(C32-Synthèse!$C$5)/360*40000000*COS(Synthèse!$B$4/180*PI())</f>
        <v>0.37395755353203064</v>
      </c>
    </row>
    <row r="33" spans="1:6" ht="12.75">
      <c r="A33" t="s">
        <v>96</v>
      </c>
      <c r="B33">
        <v>40.100735</v>
      </c>
      <c r="C33">
        <v>-88.233467</v>
      </c>
      <c r="D33">
        <v>232</v>
      </c>
      <c r="E33">
        <f>(B33-Synthèse!$B$5)/360*40000000</f>
        <v>0.37777777745557417</v>
      </c>
      <c r="F33">
        <f>(C33-Synthèse!$C$5)/360*40000000*COS(Synthèse!$B$4/180*PI())</f>
        <v>1.6488128463150935</v>
      </c>
    </row>
    <row r="34" spans="1:6" ht="12.75">
      <c r="A34" t="s">
        <v>97</v>
      </c>
      <c r="B34">
        <v>40.100735</v>
      </c>
      <c r="C34">
        <v>-88.233452</v>
      </c>
      <c r="D34">
        <v>233</v>
      </c>
      <c r="E34">
        <f>(B34-Synthèse!$B$5)/360*40000000</f>
        <v>0.37777777745557417</v>
      </c>
      <c r="F34">
        <f>(C34-Synthèse!$C$5)/360*40000000*COS(Synthèse!$B$4/180*PI())</f>
        <v>2.9236681403059417</v>
      </c>
    </row>
    <row r="35" spans="1:6" ht="12.75">
      <c r="A35" t="s">
        <v>102</v>
      </c>
      <c r="B35">
        <v>40.10075</v>
      </c>
      <c r="C35">
        <v>-88.233482</v>
      </c>
      <c r="D35">
        <v>234</v>
      </c>
      <c r="E35">
        <f>(B35-Synthèse!$B$5)/360*40000000</f>
        <v>2.0444444438617717</v>
      </c>
      <c r="F35">
        <f>(C35-Synthèse!$C$5)/360*40000000*COS(Synthèse!$B$4/180*PI())</f>
        <v>0.37395755353203064</v>
      </c>
    </row>
    <row r="36" spans="1:6" ht="12.75">
      <c r="A36" t="s">
        <v>103</v>
      </c>
      <c r="B36">
        <v>40.100765</v>
      </c>
      <c r="C36">
        <v>-88.233482</v>
      </c>
      <c r="D36">
        <v>233</v>
      </c>
      <c r="E36">
        <f>(B36-Synthèse!$B$5)/360*40000000</f>
        <v>3.711111111057461</v>
      </c>
      <c r="F36">
        <f>(C36-Synthèse!$C$5)/360*40000000*COS(Synthèse!$B$4/180*PI())</f>
        <v>0.37395755353203064</v>
      </c>
    </row>
    <row r="37" spans="1:6" ht="12.75">
      <c r="A37" t="s">
        <v>122</v>
      </c>
      <c r="B37">
        <v>40.10075</v>
      </c>
      <c r="C37">
        <v>-88.233452</v>
      </c>
      <c r="D37">
        <v>240</v>
      </c>
      <c r="E37">
        <f>(B37-Synthèse!$B$5)/360*40000000</f>
        <v>2.0444444438617717</v>
      </c>
      <c r="F37">
        <f>(C37-Synthèse!$C$5)/360*40000000*COS(Synthèse!$B$4/180*PI())</f>
        <v>2.9236681403059417</v>
      </c>
    </row>
    <row r="38" spans="1:6" ht="12.75">
      <c r="A38" t="s">
        <v>123</v>
      </c>
      <c r="B38">
        <v>40.10075</v>
      </c>
      <c r="C38">
        <v>-88.233452</v>
      </c>
      <c r="D38">
        <v>231</v>
      </c>
      <c r="E38">
        <f>(B38-Synthèse!$B$5)/360*40000000</f>
        <v>2.0444444438617717</v>
      </c>
      <c r="F38">
        <f>(C38-Synthèse!$C$5)/360*40000000*COS(Synthèse!$B$4/180*PI())</f>
        <v>2.9236681403059417</v>
      </c>
    </row>
    <row r="39" spans="1:6" ht="12.75">
      <c r="A39" t="s">
        <v>124</v>
      </c>
      <c r="B39">
        <v>40.10075</v>
      </c>
      <c r="C39">
        <v>-88.233414</v>
      </c>
      <c r="D39">
        <v>237</v>
      </c>
      <c r="E39">
        <f>(B39-Synthèse!$B$5)/360*40000000</f>
        <v>2.0444444438617717</v>
      </c>
      <c r="F39">
        <f>(C39-Synthèse!$C$5)/360*40000000*COS(Synthèse!$B$4/180*PI())</f>
        <v>6.153301551024754</v>
      </c>
    </row>
    <row r="40" spans="1:6" ht="12.75">
      <c r="A40" t="s">
        <v>125</v>
      </c>
      <c r="B40">
        <v>40.100765</v>
      </c>
      <c r="C40">
        <v>-88.233452</v>
      </c>
      <c r="D40">
        <v>233</v>
      </c>
      <c r="E40">
        <f>(B40-Synthèse!$B$5)/360*40000000</f>
        <v>3.711111111057461</v>
      </c>
      <c r="F40">
        <f>(C40-Synthèse!$C$5)/360*40000000*COS(Synthèse!$B$4/180*PI())</f>
        <v>2.9236681403059417</v>
      </c>
    </row>
    <row r="41" spans="1:6" ht="12.75">
      <c r="A41" t="s">
        <v>130</v>
      </c>
      <c r="B41">
        <v>40.100716</v>
      </c>
      <c r="C41">
        <v>-88.233414</v>
      </c>
      <c r="D41">
        <v>235</v>
      </c>
      <c r="E41">
        <f>(B41-Synthèse!$B$5)/360*40000000</f>
        <v>-1.7333333338519374</v>
      </c>
      <c r="F41">
        <f>(C41-Synthèse!$C$5)/360*40000000*COS(Synthèse!$B$4/180*PI())</f>
        <v>6.153301551024754</v>
      </c>
    </row>
    <row r="42" spans="1:6" ht="12.75">
      <c r="A42" t="s">
        <v>126</v>
      </c>
      <c r="B42">
        <v>40.100784</v>
      </c>
      <c r="C42">
        <v>-88.233482</v>
      </c>
      <c r="D42">
        <v>238</v>
      </c>
      <c r="E42">
        <f>(B42-Synthèse!$B$5)/360*40000000</f>
        <v>5.822222221575481</v>
      </c>
      <c r="F42">
        <f>(C42-Synthèse!$C$5)/360*40000000*COS(Synthèse!$B$4/180*PI())</f>
        <v>0.37395755353203064</v>
      </c>
    </row>
    <row r="43" spans="1:6" ht="12.75">
      <c r="A43" t="s">
        <v>127</v>
      </c>
      <c r="B43">
        <v>40.10075</v>
      </c>
      <c r="C43">
        <v>-88.233482</v>
      </c>
      <c r="D43">
        <v>234</v>
      </c>
      <c r="E43">
        <f>(B43-Synthèse!$B$5)/360*40000000</f>
        <v>2.0444444438617717</v>
      </c>
      <c r="F43">
        <f>(C43-Synthèse!$C$5)/360*40000000*COS(Synthèse!$B$4/180*PI())</f>
        <v>0.37395755353203064</v>
      </c>
    </row>
    <row r="44" spans="1:6" ht="12.75">
      <c r="A44" t="s">
        <v>128</v>
      </c>
      <c r="B44">
        <v>40.100735</v>
      </c>
      <c r="C44">
        <v>-88.233482</v>
      </c>
      <c r="D44">
        <v>226</v>
      </c>
      <c r="E44">
        <f>(B44-Synthèse!$B$5)/360*40000000</f>
        <v>0.37777777745557417</v>
      </c>
      <c r="F44">
        <f>(C44-Synthèse!$C$5)/360*40000000*COS(Synthèse!$B$4/180*PI())</f>
        <v>0.37395755353203064</v>
      </c>
    </row>
    <row r="45" spans="1:6" ht="12.75">
      <c r="A45" t="s">
        <v>129</v>
      </c>
      <c r="B45">
        <v>40.100735</v>
      </c>
      <c r="C45">
        <v>-88.233452</v>
      </c>
      <c r="D45">
        <v>229</v>
      </c>
      <c r="E45">
        <f>(B45-Synthèse!$B$5)/360*40000000</f>
        <v>0.37777777745557417</v>
      </c>
      <c r="F45">
        <f>(C45-Synthèse!$C$5)/360*40000000*COS(Synthèse!$B$4/180*PI())</f>
        <v>2.9236681403059417</v>
      </c>
    </row>
    <row r="46" spans="1:6" ht="12.75">
      <c r="A46" t="s">
        <v>145</v>
      </c>
      <c r="B46">
        <v>40.100735</v>
      </c>
      <c r="C46">
        <v>-88.233467</v>
      </c>
      <c r="D46">
        <v>249</v>
      </c>
      <c r="E46">
        <f>(B46-Synthèse!$B$5)/360*40000000</f>
        <v>0.37777777745557417</v>
      </c>
      <c r="F46">
        <f>(C46-Synthèse!$C$5)/360*40000000*COS(Synthèse!$B$4/180*PI())</f>
        <v>1.6488128463150935</v>
      </c>
    </row>
    <row r="47" spans="1:6" ht="12.75">
      <c r="A47" t="s">
        <v>146</v>
      </c>
      <c r="B47">
        <v>40.10075</v>
      </c>
      <c r="C47">
        <v>-88.233437</v>
      </c>
      <c r="D47">
        <v>228</v>
      </c>
      <c r="E47">
        <f>(B47-Synthèse!$B$5)/360*40000000</f>
        <v>2.0444444438617717</v>
      </c>
      <c r="F47">
        <f>(C47-Synthèse!$C$5)/360*40000000*COS(Synthèse!$B$4/180*PI())</f>
        <v>4.19852343429679</v>
      </c>
    </row>
    <row r="48" spans="1:6" ht="12.75">
      <c r="A48" t="s">
        <v>147</v>
      </c>
      <c r="B48">
        <v>40.100765</v>
      </c>
      <c r="C48">
        <v>-88.233467</v>
      </c>
      <c r="D48">
        <v>226</v>
      </c>
      <c r="E48">
        <f>(B48-Synthèse!$B$5)/360*40000000</f>
        <v>3.711111111057461</v>
      </c>
      <c r="F48">
        <f>(C48-Synthèse!$C$5)/360*40000000*COS(Synthèse!$B$4/180*PI())</f>
        <v>1.6488128463150935</v>
      </c>
    </row>
    <row r="49" spans="1:6" ht="12.75">
      <c r="A49" t="s">
        <v>148</v>
      </c>
      <c r="B49">
        <v>40.100716</v>
      </c>
      <c r="C49">
        <v>-88.233482</v>
      </c>
      <c r="D49">
        <v>230</v>
      </c>
      <c r="E49">
        <f>(B49-Synthèse!$B$5)/360*40000000</f>
        <v>-1.7333333338519374</v>
      </c>
      <c r="F49">
        <f>(C49-Synthèse!$C$5)/360*40000000*COS(Synthèse!$B$4/180*PI())</f>
        <v>0.37395755353203064</v>
      </c>
    </row>
    <row r="50" spans="1:6" ht="12.75">
      <c r="A50" t="s">
        <v>149</v>
      </c>
      <c r="B50">
        <v>40.10075</v>
      </c>
      <c r="C50">
        <v>-88.233482</v>
      </c>
      <c r="D50">
        <v>232</v>
      </c>
      <c r="E50">
        <f>(B50-Synthèse!$B$5)/360*40000000</f>
        <v>2.0444444438617717</v>
      </c>
      <c r="F50">
        <f>(C50-Synthèse!$C$5)/360*40000000*COS(Synthèse!$B$4/180*PI())</f>
        <v>0.37395755353203064</v>
      </c>
    </row>
    <row r="51" spans="1:6" ht="12.75">
      <c r="A51" t="s">
        <v>150</v>
      </c>
      <c r="B51">
        <v>40.10075</v>
      </c>
      <c r="C51">
        <v>-88.233467</v>
      </c>
      <c r="D51">
        <v>237</v>
      </c>
      <c r="E51">
        <f>(B51-Synthèse!$B$5)/360*40000000</f>
        <v>2.0444444438617717</v>
      </c>
      <c r="F51">
        <f>(C51-Synthèse!$C$5)/360*40000000*COS(Synthèse!$B$4/180*PI())</f>
        <v>1.6488128463150935</v>
      </c>
    </row>
    <row r="52" spans="1:6" ht="12.75">
      <c r="A52" t="s">
        <v>151</v>
      </c>
      <c r="B52">
        <v>40.10075</v>
      </c>
      <c r="C52">
        <v>-88.233482</v>
      </c>
      <c r="D52">
        <v>238</v>
      </c>
      <c r="E52">
        <f>(B52-Synthèse!$B$5)/360*40000000</f>
        <v>2.0444444438617717</v>
      </c>
      <c r="F52">
        <f>(C52-Synthèse!$C$5)/360*40000000*COS(Synthèse!$B$4/180*PI())</f>
        <v>0.37395755353203064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Eric SIBERT</cp:lastModifiedBy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